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Komunikace a zas..." sheetId="3" r:id="rId3"/>
    <sheet name="SO 102 - Parkovací stání ..." sheetId="4" r:id="rId4"/>
    <sheet name="SO 401 - Osvětlení přechodu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000 - Vedlejší a ostat...'!$C$120:$K$168</definedName>
    <definedName name="_xlnm.Print_Area" localSheetId="1">'SO 000 - Vedlejší a ostat...'!$C$4:$J$76,'SO 000 - Vedlejší a ostat...'!$C$82:$J$102,'SO 000 - Vedlejší a ostat...'!$C$108:$J$168</definedName>
    <definedName name="_xlnm.Print_Titles" localSheetId="1">'SO 000 - Vedlejší a ostat...'!$120:$120</definedName>
    <definedName name="_xlnm._FilterDatabase" localSheetId="2" hidden="1">'SO 101 - Komunikace a zas...'!$C$126:$K$488</definedName>
    <definedName name="_xlnm.Print_Area" localSheetId="2">'SO 101 - Komunikace a zas...'!$C$4:$J$76,'SO 101 - Komunikace a zas...'!$C$82:$J$108,'SO 101 - Komunikace a zas...'!$C$114:$J$488</definedName>
    <definedName name="_xlnm.Print_Titles" localSheetId="2">'SO 101 - Komunikace a zas...'!$126:$126</definedName>
    <definedName name="_xlnm._FilterDatabase" localSheetId="3" hidden="1">'SO 102 - Parkovací stání ...'!$C$126:$K$476</definedName>
    <definedName name="_xlnm.Print_Area" localSheetId="3">'SO 102 - Parkovací stání ...'!$C$4:$J$76,'SO 102 - Parkovací stání ...'!$C$82:$J$108,'SO 102 - Parkovací stání ...'!$C$114:$J$476</definedName>
    <definedName name="_xlnm.Print_Titles" localSheetId="3">'SO 102 - Parkovací stání ...'!$126:$126</definedName>
    <definedName name="_xlnm._FilterDatabase" localSheetId="4" hidden="1">'SO 401 - Osvětlení přechodu'!$C$122:$K$201</definedName>
    <definedName name="_xlnm.Print_Area" localSheetId="4">'SO 401 - Osvětlení přechodu'!$C$4:$J$76,'SO 401 - Osvětlení přechodu'!$C$82:$J$104,'SO 401 - Osvětlení přechodu'!$C$110:$J$201</definedName>
    <definedName name="_xlnm.Print_Titles" localSheetId="4">'SO 401 - Osvětlení přechodu'!$122:$122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4" r="J37"/>
  <c r="J36"/>
  <c i="1" r="AY97"/>
  <c i="4" r="J35"/>
  <c i="1" r="AX97"/>
  <c i="4" r="BI476"/>
  <c r="BH476"/>
  <c r="BG476"/>
  <c r="BF476"/>
  <c r="T476"/>
  <c r="R476"/>
  <c r="P476"/>
  <c r="BI475"/>
  <c r="BH475"/>
  <c r="BG475"/>
  <c r="BF475"/>
  <c r="T475"/>
  <c r="R475"/>
  <c r="P475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T262"/>
  <c r="R263"/>
  <c r="R262"/>
  <c r="P263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3" r="J37"/>
  <c r="J36"/>
  <c i="1" r="AY96"/>
  <c i="3" r="J35"/>
  <c i="1" r="AX96"/>
  <c i="3" r="BI488"/>
  <c r="BH488"/>
  <c r="BG488"/>
  <c r="BF488"/>
  <c r="T488"/>
  <c r="R488"/>
  <c r="P488"/>
  <c r="BI487"/>
  <c r="BH487"/>
  <c r="BG487"/>
  <c r="BF487"/>
  <c r="T487"/>
  <c r="R487"/>
  <c r="P487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61"/>
  <c r="BH461"/>
  <c r="BG461"/>
  <c r="BF461"/>
  <c r="T461"/>
  <c r="R461"/>
  <c r="P461"/>
  <c r="BI459"/>
  <c r="BH459"/>
  <c r="BG459"/>
  <c r="BF459"/>
  <c r="T459"/>
  <c r="R459"/>
  <c r="P459"/>
  <c r="BI455"/>
  <c r="BH455"/>
  <c r="BG455"/>
  <c r="BF455"/>
  <c r="T455"/>
  <c r="R455"/>
  <c r="P455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57"/>
  <c r="BH357"/>
  <c r="BG357"/>
  <c r="BF357"/>
  <c r="T357"/>
  <c r="R357"/>
  <c r="P357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T248"/>
  <c r="R249"/>
  <c r="R248"/>
  <c r="P249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28"/>
  <c r="BH228"/>
  <c r="BG228"/>
  <c r="BF228"/>
  <c r="T228"/>
  <c r="R228"/>
  <c r="P228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85"/>
  <c i="2" r="J37"/>
  <c r="J36"/>
  <c i="1" r="AY95"/>
  <c i="2" r="J35"/>
  <c i="1" r="AX95"/>
  <c i="2"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BK155"/>
  <c r="BK149"/>
  <c r="BK139"/>
  <c r="J130"/>
  <c r="J124"/>
  <c r="J161"/>
  <c r="J136"/>
  <c r="J127"/>
  <c r="J158"/>
  <c i="3" r="BK488"/>
  <c r="BK459"/>
  <c r="BK455"/>
  <c r="J421"/>
  <c r="J404"/>
  <c r="J395"/>
  <c r="BK375"/>
  <c r="J342"/>
  <c r="J326"/>
  <c r="BK301"/>
  <c r="J284"/>
  <c r="J272"/>
  <c r="BK259"/>
  <c r="J220"/>
  <c r="J206"/>
  <c r="J171"/>
  <c r="BK480"/>
  <c r="BK446"/>
  <c r="J435"/>
  <c r="BK404"/>
  <c r="BK386"/>
  <c r="BK377"/>
  <c r="J351"/>
  <c r="BK334"/>
  <c r="J317"/>
  <c r="J294"/>
  <c r="J268"/>
  <c r="BK249"/>
  <c r="J238"/>
  <c r="BK154"/>
  <c r="J135"/>
  <c r="BK487"/>
  <c r="J461"/>
  <c r="BK424"/>
  <c r="J386"/>
  <c r="BK336"/>
  <c r="BK299"/>
  <c r="J290"/>
  <c r="BK266"/>
  <c r="BK232"/>
  <c r="BK198"/>
  <c r="J154"/>
  <c r="BK135"/>
  <c r="J446"/>
  <c r="BK427"/>
  <c r="BK398"/>
  <c r="BK381"/>
  <c r="BK329"/>
  <c r="BK308"/>
  <c r="BK294"/>
  <c r="BK286"/>
  <c r="J274"/>
  <c r="J249"/>
  <c r="BK228"/>
  <c r="BK177"/>
  <c i="4" r="BK435"/>
  <c r="J408"/>
  <c r="J368"/>
  <c r="J357"/>
  <c r="BK346"/>
  <c r="J314"/>
  <c r="J295"/>
  <c r="J269"/>
  <c r="J247"/>
  <c r="J235"/>
  <c r="J218"/>
  <c r="BK204"/>
  <c r="BK188"/>
  <c r="BK172"/>
  <c r="BK155"/>
  <c r="J138"/>
  <c r="BK456"/>
  <c r="BK420"/>
  <c r="BK391"/>
  <c r="J365"/>
  <c r="J355"/>
  <c r="BK337"/>
  <c r="J328"/>
  <c r="BK310"/>
  <c r="BK295"/>
  <c r="J276"/>
  <c r="BK250"/>
  <c r="J242"/>
  <c r="BK210"/>
  <c r="BK194"/>
  <c r="BK179"/>
  <c r="J155"/>
  <c r="BK149"/>
  <c r="J475"/>
  <c r="BK408"/>
  <c r="BK397"/>
  <c r="BK368"/>
  <c r="J332"/>
  <c r="J289"/>
  <c r="BK247"/>
  <c r="BK224"/>
  <c r="J204"/>
  <c r="BK192"/>
  <c r="BK168"/>
  <c r="BK144"/>
  <c r="J130"/>
  <c r="J426"/>
  <c r="BK418"/>
  <c r="BK400"/>
  <c r="J376"/>
  <c r="J351"/>
  <c r="J322"/>
  <c r="J292"/>
  <c r="J260"/>
  <c r="BK233"/>
  <c r="BK190"/>
  <c r="J175"/>
  <c r="BK138"/>
  <c i="5" r="BK193"/>
  <c r="J170"/>
  <c r="BK154"/>
  <c r="BK172"/>
  <c r="J158"/>
  <c r="BK134"/>
  <c r="BK132"/>
  <c r="J200"/>
  <c r="BK126"/>
  <c r="BK189"/>
  <c r="BK177"/>
  <c r="J168"/>
  <c r="J143"/>
  <c r="J132"/>
  <c i="2" r="BK164"/>
  <c r="J153"/>
  <c r="J143"/>
  <c r="BK133"/>
  <c r="J164"/>
  <c r="BK146"/>
  <c r="J139"/>
  <c r="BK130"/>
  <c r="BK124"/>
  <c r="J155"/>
  <c i="3" r="BK461"/>
  <c r="J448"/>
  <c r="BK442"/>
  <c r="BK430"/>
  <c r="BK418"/>
  <c r="J400"/>
  <c r="J393"/>
  <c r="J377"/>
  <c r="J338"/>
  <c r="J314"/>
  <c r="J299"/>
  <c r="J278"/>
  <c r="BK268"/>
  <c r="J241"/>
  <c r="BK179"/>
  <c r="J152"/>
  <c r="J148"/>
  <c r="J487"/>
  <c r="BK448"/>
  <c r="J442"/>
  <c r="BK402"/>
  <c r="J381"/>
  <c r="J375"/>
  <c r="J348"/>
  <c r="BK344"/>
  <c r="J329"/>
  <c r="BK312"/>
  <c r="J266"/>
  <c r="BK241"/>
  <c r="J214"/>
  <c r="BK209"/>
  <c r="BK189"/>
  <c r="J130"/>
  <c r="J478"/>
  <c r="J433"/>
  <c r="J418"/>
  <c r="BK379"/>
  <c r="J346"/>
  <c r="J296"/>
  <c r="BK284"/>
  <c r="J259"/>
  <c r="BK212"/>
  <c r="BK192"/>
  <c r="J179"/>
  <c r="J164"/>
  <c r="BK476"/>
  <c r="BK435"/>
  <c r="BK421"/>
  <c r="BK400"/>
  <c r="J383"/>
  <c r="BK351"/>
  <c r="BK331"/>
  <c r="J301"/>
  <c r="BK290"/>
  <c r="J280"/>
  <c r="BK272"/>
  <c r="BK245"/>
  <c r="J212"/>
  <c r="J174"/>
  <c i="4" r="BK458"/>
  <c r="J418"/>
  <c r="J406"/>
  <c r="BK365"/>
  <c r="BK355"/>
  <c r="J344"/>
  <c r="BK298"/>
  <c r="J272"/>
  <c r="J263"/>
  <c r="J240"/>
  <c r="J230"/>
  <c r="BK212"/>
  <c r="J190"/>
  <c r="J177"/>
  <c r="J163"/>
  <c r="BK147"/>
  <c r="BK475"/>
  <c r="BK426"/>
  <c r="J397"/>
  <c r="BK376"/>
  <c r="J361"/>
  <c r="BK322"/>
  <c r="J302"/>
  <c r="BK280"/>
  <c r="J255"/>
  <c r="BK230"/>
  <c r="J212"/>
  <c r="J188"/>
  <c r="J160"/>
  <c r="J153"/>
  <c r="J142"/>
  <c r="J435"/>
  <c r="J412"/>
  <c r="J400"/>
  <c r="BK382"/>
  <c r="J337"/>
  <c r="J298"/>
  <c r="BK252"/>
  <c r="BK207"/>
  <c r="BK202"/>
  <c r="BK175"/>
  <c r="J166"/>
  <c r="BK142"/>
  <c r="BK476"/>
  <c r="BK424"/>
  <c r="BK410"/>
  <c r="BK379"/>
  <c r="BK357"/>
  <c r="J349"/>
  <c r="BK302"/>
  <c r="BK289"/>
  <c r="BK255"/>
  <c r="J224"/>
  <c r="J179"/>
  <c r="BK153"/>
  <c r="J135"/>
  <c i="5" r="J189"/>
  <c r="J164"/>
  <c r="BK150"/>
  <c r="J195"/>
  <c r="BK185"/>
  <c r="J177"/>
  <c r="J160"/>
  <c r="J146"/>
  <c r="J126"/>
  <c r="BK187"/>
  <c r="J185"/>
  <c r="J172"/>
  <c r="J156"/>
  <c r="J136"/>
  <c r="BK128"/>
  <c i="2" r="BK158"/>
  <c r="BK153"/>
  <c r="J146"/>
  <c r="BK136"/>
  <c r="BK127"/>
  <c r="J149"/>
  <c r="BK143"/>
  <c r="J133"/>
  <c r="BK161"/>
  <c i="1" r="AS94"/>
  <c i="3" r="BK444"/>
  <c r="J440"/>
  <c r="BK408"/>
  <c r="J398"/>
  <c r="J389"/>
  <c r="J366"/>
  <c r="BK320"/>
  <c r="J312"/>
  <c r="J288"/>
  <c r="J282"/>
  <c r="J270"/>
  <c r="J253"/>
  <c r="BK204"/>
  <c r="BK167"/>
  <c r="BK150"/>
  <c r="BK130"/>
  <c r="J455"/>
  <c r="BK438"/>
  <c r="J408"/>
  <c r="J379"/>
  <c r="BK363"/>
  <c r="BK346"/>
  <c r="J336"/>
  <c r="J320"/>
  <c r="BK296"/>
  <c r="BK253"/>
  <c r="J245"/>
  <c r="BK220"/>
  <c r="BK206"/>
  <c r="BK174"/>
  <c r="J488"/>
  <c r="J476"/>
  <c r="J430"/>
  <c r="BK389"/>
  <c r="BK366"/>
  <c r="BK348"/>
  <c r="J334"/>
  <c r="BK282"/>
  <c r="BK238"/>
  <c r="J204"/>
  <c r="BK187"/>
  <c r="BK171"/>
  <c r="BK152"/>
  <c r="BK440"/>
  <c r="J424"/>
  <c r="J402"/>
  <c r="BK391"/>
  <c r="J357"/>
  <c r="BK338"/>
  <c r="BK314"/>
  <c r="BK288"/>
  <c r="J276"/>
  <c r="BK264"/>
  <c r="J232"/>
  <c r="J226"/>
  <c r="J192"/>
  <c i="4" r="J460"/>
  <c r="J422"/>
  <c r="J395"/>
  <c r="J363"/>
  <c r="BK351"/>
  <c r="J334"/>
  <c r="J300"/>
  <c r="BK276"/>
  <c r="J257"/>
  <c r="BK242"/>
  <c r="J233"/>
  <c r="J210"/>
  <c r="J192"/>
  <c r="BK182"/>
  <c r="BK170"/>
  <c r="J149"/>
  <c r="BK460"/>
  <c r="J433"/>
  <c r="J416"/>
  <c r="J385"/>
  <c r="BK363"/>
  <c r="BK353"/>
  <c r="BK332"/>
  <c r="BK314"/>
  <c r="BK283"/>
  <c r="BK257"/>
  <c r="BK245"/>
  <c r="J227"/>
  <c r="BK196"/>
  <c r="J182"/>
  <c r="J158"/>
  <c r="J151"/>
  <c r="J476"/>
  <c r="BK429"/>
  <c r="J410"/>
  <c r="J391"/>
  <c r="J342"/>
  <c r="BK328"/>
  <c r="BK272"/>
  <c r="J245"/>
  <c r="BK221"/>
  <c r="J198"/>
  <c r="J172"/>
  <c r="BK163"/>
  <c r="J140"/>
  <c r="J456"/>
  <c r="BK422"/>
  <c r="BK416"/>
  <c r="J382"/>
  <c r="BK359"/>
  <c r="J346"/>
  <c r="J307"/>
  <c r="J280"/>
  <c r="BK263"/>
  <c r="BK235"/>
  <c r="BK198"/>
  <c r="BK166"/>
  <c r="J147"/>
  <c i="5" r="BK195"/>
  <c r="J174"/>
  <c r="BK162"/>
  <c r="BK138"/>
  <c r="BK197"/>
  <c r="J187"/>
  <c r="BK179"/>
  <c r="BK164"/>
  <c r="J150"/>
  <c r="BK183"/>
  <c r="BK181"/>
  <c r="BK170"/>
  <c r="J154"/>
  <c r="J134"/>
  <c i="3" r="J369"/>
  <c r="BK340"/>
  <c r="J308"/>
  <c r="J286"/>
  <c r="BK274"/>
  <c r="BK226"/>
  <c r="BK214"/>
  <c r="J177"/>
  <c r="J142"/>
  <c r="BK478"/>
  <c r="J444"/>
  <c r="J427"/>
  <c r="BK395"/>
  <c r="BK383"/>
  <c r="BK357"/>
  <c r="J340"/>
  <c r="BK326"/>
  <c r="BK304"/>
  <c r="BK276"/>
  <c r="J264"/>
  <c r="J228"/>
  <c r="J198"/>
  <c r="BK164"/>
  <c r="J150"/>
  <c r="J480"/>
  <c r="J438"/>
  <c r="J391"/>
  <c r="J363"/>
  <c r="J344"/>
  <c r="J331"/>
  <c r="BK292"/>
  <c r="BK280"/>
  <c r="J236"/>
  <c r="J189"/>
  <c r="J167"/>
  <c r="BK142"/>
  <c r="J459"/>
  <c r="BK433"/>
  <c r="BK393"/>
  <c r="BK369"/>
  <c r="BK342"/>
  <c r="BK317"/>
  <c r="J304"/>
  <c r="J292"/>
  <c r="BK278"/>
  <c r="BK270"/>
  <c r="BK236"/>
  <c r="J209"/>
  <c r="J187"/>
  <c r="BK148"/>
  <c i="4" r="BK412"/>
  <c r="BK388"/>
  <c r="J359"/>
  <c r="BK349"/>
  <c r="J318"/>
  <c r="J310"/>
  <c r="J283"/>
  <c r="J250"/>
  <c r="BK238"/>
  <c r="J221"/>
  <c r="J207"/>
  <c r="J196"/>
  <c r="J185"/>
  <c r="BK158"/>
  <c r="J144"/>
  <c r="J458"/>
  <c r="J424"/>
  <c r="J414"/>
  <c r="J388"/>
  <c r="J379"/>
  <c r="BK342"/>
  <c r="BK334"/>
  <c r="J325"/>
  <c r="BK307"/>
  <c r="BK292"/>
  <c r="BK267"/>
  <c r="J252"/>
  <c r="J238"/>
  <c r="BK216"/>
  <c r="J202"/>
  <c r="BK185"/>
  <c r="J168"/>
  <c r="BK140"/>
  <c r="BK433"/>
  <c r="BK414"/>
  <c r="BK406"/>
  <c r="BK395"/>
  <c r="BK344"/>
  <c r="BK318"/>
  <c r="BK260"/>
  <c r="BK227"/>
  <c r="BK218"/>
  <c r="J194"/>
  <c r="J170"/>
  <c r="BK160"/>
  <c r="BK135"/>
  <c r="J429"/>
  <c r="J420"/>
  <c r="BK385"/>
  <c r="BK361"/>
  <c r="J353"/>
  <c r="BK325"/>
  <c r="BK300"/>
  <c r="BK269"/>
  <c r="J267"/>
  <c r="BK240"/>
  <c r="J216"/>
  <c r="BK177"/>
  <c r="BK151"/>
  <c r="BK130"/>
  <c i="5" r="J183"/>
  <c r="BK160"/>
  <c r="J128"/>
  <c r="J193"/>
  <c r="J181"/>
  <c r="BK166"/>
  <c r="J152"/>
  <c r="BK130"/>
  <c r="J179"/>
  <c r="BK168"/>
  <c r="J166"/>
  <c r="J162"/>
  <c r="BK158"/>
  <c r="BK156"/>
  <c r="BK152"/>
  <c r="BK146"/>
  <c r="BK143"/>
  <c r="J140"/>
  <c r="J138"/>
  <c r="BK136"/>
  <c r="BK200"/>
  <c r="J197"/>
  <c r="BK174"/>
  <c r="BK140"/>
  <c r="J130"/>
  <c i="2" l="1" r="P123"/>
  <c r="R135"/>
  <c r="R152"/>
  <c r="R160"/>
  <c i="3" r="T129"/>
  <c r="BK176"/>
  <c r="J176"/>
  <c r="J99"/>
  <c r="P235"/>
  <c r="T252"/>
  <c r="BK311"/>
  <c r="J311"/>
  <c r="J104"/>
  <c r="BK350"/>
  <c r="J350"/>
  <c r="J105"/>
  <c r="P454"/>
  <c r="P486"/>
  <c i="4" r="T129"/>
  <c r="BK146"/>
  <c r="J146"/>
  <c r="J99"/>
  <c r="BK201"/>
  <c r="J201"/>
  <c r="J100"/>
  <c r="BK266"/>
  <c r="J266"/>
  <c r="J102"/>
  <c r="BK279"/>
  <c r="J279"/>
  <c r="J103"/>
  <c r="T341"/>
  <c r="R348"/>
  <c r="T428"/>
  <c r="T474"/>
  <c i="5" r="P125"/>
  <c r="P124"/>
  <c r="R125"/>
  <c r="R124"/>
  <c r="BK149"/>
  <c r="J149"/>
  <c r="J101"/>
  <c r="R149"/>
  <c r="R148"/>
  <c r="BK192"/>
  <c r="BK191"/>
  <c r="J191"/>
  <c r="J102"/>
  <c i="2" r="BK123"/>
  <c r="T135"/>
  <c r="T152"/>
  <c r="T160"/>
  <c i="3" r="R129"/>
  <c r="R176"/>
  <c r="BK235"/>
  <c r="J235"/>
  <c r="J101"/>
  <c r="P252"/>
  <c r="P311"/>
  <c r="P350"/>
  <c r="R454"/>
  <c r="T486"/>
  <c i="4" r="P129"/>
  <c r="P146"/>
  <c r="R201"/>
  <c r="T266"/>
  <c r="P279"/>
  <c r="R341"/>
  <c r="T348"/>
  <c r="R428"/>
  <c r="BK474"/>
  <c r="J474"/>
  <c r="J107"/>
  <c i="5" r="BK125"/>
  <c r="J125"/>
  <c r="J98"/>
  <c r="T125"/>
  <c r="T124"/>
  <c r="P149"/>
  <c r="P148"/>
  <c r="T149"/>
  <c r="T148"/>
  <c r="P192"/>
  <c r="P191"/>
  <c i="2" r="R123"/>
  <c r="R122"/>
  <c r="R121"/>
  <c r="BK135"/>
  <c r="J135"/>
  <c r="J99"/>
  <c r="BK152"/>
  <c r="J152"/>
  <c r="J100"/>
  <c r="BK160"/>
  <c r="J160"/>
  <c r="J101"/>
  <c i="3" r="BK129"/>
  <c r="J129"/>
  <c r="J98"/>
  <c r="P176"/>
  <c r="R235"/>
  <c r="BK252"/>
  <c r="J252"/>
  <c r="J103"/>
  <c r="R311"/>
  <c r="T350"/>
  <c r="T454"/>
  <c r="BK486"/>
  <c r="J486"/>
  <c r="J107"/>
  <c i="4" r="BK129"/>
  <c r="J129"/>
  <c r="J98"/>
  <c r="T146"/>
  <c r="T201"/>
  <c r="R266"/>
  <c r="T279"/>
  <c r="P341"/>
  <c r="P348"/>
  <c r="P428"/>
  <c r="R474"/>
  <c i="5" r="R192"/>
  <c r="R191"/>
  <c i="2" r="T123"/>
  <c r="T122"/>
  <c r="T121"/>
  <c r="P135"/>
  <c r="P152"/>
  <c r="P160"/>
  <c i="3" r="P129"/>
  <c r="P128"/>
  <c r="P127"/>
  <c i="1" r="AU96"/>
  <c i="3" r="T176"/>
  <c r="T235"/>
  <c r="R252"/>
  <c r="T311"/>
  <c r="R350"/>
  <c r="BK454"/>
  <c r="J454"/>
  <c r="J106"/>
  <c r="R486"/>
  <c i="4" r="R129"/>
  <c r="R146"/>
  <c r="P201"/>
  <c r="P266"/>
  <c r="R279"/>
  <c r="BK341"/>
  <c r="J341"/>
  <c r="J104"/>
  <c r="BK348"/>
  <c r="J348"/>
  <c r="J105"/>
  <c r="BK428"/>
  <c r="J428"/>
  <c r="J106"/>
  <c r="P474"/>
  <c i="5" r="T192"/>
  <c r="T191"/>
  <c i="3" r="BK248"/>
  <c r="J248"/>
  <c r="J102"/>
  <c i="4" r="BK262"/>
  <c r="J262"/>
  <c r="J101"/>
  <c i="5" r="BK145"/>
  <c r="J145"/>
  <c r="J99"/>
  <c i="3" r="BK231"/>
  <c r="J231"/>
  <c r="J100"/>
  <c i="5" r="E113"/>
  <c r="BE136"/>
  <c r="BE146"/>
  <c r="BE150"/>
  <c r="BE158"/>
  <c r="BE160"/>
  <c r="BE164"/>
  <c r="BE177"/>
  <c r="BE183"/>
  <c r="BE193"/>
  <c r="J89"/>
  <c r="F92"/>
  <c r="BE128"/>
  <c r="BE138"/>
  <c r="BE162"/>
  <c r="BE170"/>
  <c r="BE172"/>
  <c r="BE189"/>
  <c r="BE195"/>
  <c r="BE200"/>
  <c r="BE126"/>
  <c r="BE140"/>
  <c r="BE152"/>
  <c r="BE154"/>
  <c r="BE168"/>
  <c r="BE181"/>
  <c r="BE187"/>
  <c r="BE130"/>
  <c r="BE132"/>
  <c r="BE134"/>
  <c r="BE143"/>
  <c r="BE156"/>
  <c r="BE166"/>
  <c r="BE174"/>
  <c r="BE179"/>
  <c r="BE185"/>
  <c r="BE197"/>
  <c i="4" r="BE140"/>
  <c r="BE155"/>
  <c r="BE158"/>
  <c r="BE160"/>
  <c r="BE168"/>
  <c r="BE185"/>
  <c r="BE192"/>
  <c r="BE194"/>
  <c r="BE202"/>
  <c r="BE204"/>
  <c r="BE207"/>
  <c r="BE210"/>
  <c r="BE212"/>
  <c r="BE216"/>
  <c r="BE218"/>
  <c r="BE227"/>
  <c r="BE242"/>
  <c r="BE245"/>
  <c r="BE250"/>
  <c r="BE272"/>
  <c r="BE295"/>
  <c r="BE314"/>
  <c r="BE328"/>
  <c r="BE334"/>
  <c r="BE337"/>
  <c r="BE342"/>
  <c r="BE363"/>
  <c r="BE365"/>
  <c r="BE388"/>
  <c r="BE391"/>
  <c r="BE412"/>
  <c r="BE433"/>
  <c r="BE458"/>
  <c r="F92"/>
  <c r="BE147"/>
  <c r="BE153"/>
  <c r="BE177"/>
  <c r="BE179"/>
  <c r="BE182"/>
  <c r="BE188"/>
  <c r="BE230"/>
  <c r="BE235"/>
  <c r="BE238"/>
  <c r="BE240"/>
  <c r="BE255"/>
  <c r="BE263"/>
  <c r="BE267"/>
  <c r="BE276"/>
  <c r="BE280"/>
  <c r="BE292"/>
  <c r="BE298"/>
  <c r="BE300"/>
  <c r="BE307"/>
  <c r="BE310"/>
  <c r="BE332"/>
  <c r="BE346"/>
  <c r="BE351"/>
  <c r="BE353"/>
  <c r="BE355"/>
  <c r="BE357"/>
  <c r="BE361"/>
  <c r="BE385"/>
  <c r="BE416"/>
  <c r="BE418"/>
  <c r="BE420"/>
  <c r="BE422"/>
  <c r="BE424"/>
  <c r="BE456"/>
  <c r="J89"/>
  <c r="BE135"/>
  <c r="BE142"/>
  <c r="BE144"/>
  <c r="BE163"/>
  <c r="BE170"/>
  <c r="BE172"/>
  <c r="BE175"/>
  <c r="BE190"/>
  <c r="BE196"/>
  <c r="BE221"/>
  <c r="BE233"/>
  <c r="BE260"/>
  <c r="BE269"/>
  <c r="BE318"/>
  <c r="BE344"/>
  <c r="BE349"/>
  <c r="BE400"/>
  <c r="BE406"/>
  <c r="BE410"/>
  <c r="BE435"/>
  <c r="E85"/>
  <c r="BE130"/>
  <c r="BE138"/>
  <c r="BE149"/>
  <c r="BE151"/>
  <c r="BE166"/>
  <c r="BE198"/>
  <c r="BE224"/>
  <c r="BE247"/>
  <c r="BE252"/>
  <c r="BE257"/>
  <c r="BE283"/>
  <c r="BE289"/>
  <c r="BE302"/>
  <c r="BE322"/>
  <c r="BE325"/>
  <c r="BE359"/>
  <c r="BE368"/>
  <c r="BE376"/>
  <c r="BE379"/>
  <c r="BE382"/>
  <c r="BE395"/>
  <c r="BE397"/>
  <c r="BE408"/>
  <c r="BE414"/>
  <c r="BE426"/>
  <c r="BE429"/>
  <c r="BE460"/>
  <c r="BE475"/>
  <c r="BE476"/>
  <c i="3" r="J89"/>
  <c r="E117"/>
  <c r="BE130"/>
  <c r="BE135"/>
  <c r="BE150"/>
  <c r="BE154"/>
  <c r="BE164"/>
  <c r="BE198"/>
  <c r="BE214"/>
  <c r="BE238"/>
  <c r="BE253"/>
  <c r="BE266"/>
  <c r="BE282"/>
  <c r="BE296"/>
  <c r="BE320"/>
  <c r="BE331"/>
  <c r="BE344"/>
  <c r="BE346"/>
  <c r="BE363"/>
  <c r="BE375"/>
  <c r="BE377"/>
  <c r="BE383"/>
  <c r="BE386"/>
  <c r="BE402"/>
  <c r="BE408"/>
  <c r="BE442"/>
  <c r="BE448"/>
  <c r="BE478"/>
  <c r="BE487"/>
  <c r="BE488"/>
  <c i="2" r="J123"/>
  <c r="J98"/>
  <c i="3" r="BE148"/>
  <c r="BE174"/>
  <c r="BE204"/>
  <c r="BE209"/>
  <c r="BE220"/>
  <c r="BE226"/>
  <c r="BE241"/>
  <c r="BE249"/>
  <c r="BE259"/>
  <c r="BE268"/>
  <c r="BE270"/>
  <c r="BE274"/>
  <c r="BE276"/>
  <c r="BE286"/>
  <c r="BE301"/>
  <c r="BE304"/>
  <c r="BE314"/>
  <c r="BE317"/>
  <c r="BE338"/>
  <c r="BE340"/>
  <c r="BE342"/>
  <c r="BE351"/>
  <c r="BE369"/>
  <c r="BE393"/>
  <c r="BE398"/>
  <c r="BE400"/>
  <c r="BE404"/>
  <c r="BE440"/>
  <c r="BE444"/>
  <c r="BE446"/>
  <c r="BE455"/>
  <c r="F92"/>
  <c r="BE142"/>
  <c r="BE167"/>
  <c r="BE177"/>
  <c r="BE179"/>
  <c r="BE272"/>
  <c r="BE278"/>
  <c r="BE280"/>
  <c r="BE284"/>
  <c r="BE288"/>
  <c r="BE292"/>
  <c r="BE299"/>
  <c r="BE308"/>
  <c r="BE312"/>
  <c r="BE329"/>
  <c r="BE336"/>
  <c r="BE366"/>
  <c r="BE389"/>
  <c r="BE391"/>
  <c r="BE418"/>
  <c r="BE421"/>
  <c r="BE427"/>
  <c r="BE459"/>
  <c r="BE461"/>
  <c r="BE152"/>
  <c r="BE171"/>
  <c r="BE187"/>
  <c r="BE189"/>
  <c r="BE192"/>
  <c r="BE206"/>
  <c r="BE212"/>
  <c r="BE228"/>
  <c r="BE232"/>
  <c r="BE236"/>
  <c r="BE245"/>
  <c r="BE264"/>
  <c r="BE290"/>
  <c r="BE294"/>
  <c r="BE326"/>
  <c r="BE334"/>
  <c r="BE348"/>
  <c r="BE357"/>
  <c r="BE379"/>
  <c r="BE381"/>
  <c r="BE395"/>
  <c r="BE424"/>
  <c r="BE430"/>
  <c r="BE433"/>
  <c r="BE435"/>
  <c r="BE438"/>
  <c r="BE476"/>
  <c r="BE480"/>
  <c i="2" r="E85"/>
  <c r="J89"/>
  <c r="F92"/>
  <c r="BE124"/>
  <c r="BE127"/>
  <c r="BE136"/>
  <c r="BE139"/>
  <c r="BE146"/>
  <c r="BE164"/>
  <c r="BE130"/>
  <c r="BE133"/>
  <c r="BE143"/>
  <c r="BE149"/>
  <c r="BE153"/>
  <c r="BE155"/>
  <c r="BE158"/>
  <c r="BE161"/>
  <c r="F37"/>
  <c i="1" r="BD95"/>
  <c i="3" r="F36"/>
  <c i="1" r="BC96"/>
  <c i="4" r="F34"/>
  <c i="1" r="BA97"/>
  <c i="4" r="F37"/>
  <c i="1" r="BD97"/>
  <c i="2" r="J34"/>
  <c i="1" r="AW95"/>
  <c i="3" r="J34"/>
  <c i="1" r="AW96"/>
  <c i="4" r="J34"/>
  <c i="1" r="AW97"/>
  <c i="5" r="F34"/>
  <c i="1" r="BA98"/>
  <c i="5" r="F37"/>
  <c i="1" r="BD98"/>
  <c i="2" r="F34"/>
  <c i="1" r="BA95"/>
  <c i="3" r="F34"/>
  <c i="1" r="BA96"/>
  <c i="3" r="F37"/>
  <c i="1" r="BD96"/>
  <c i="4" r="F36"/>
  <c i="1" r="BC97"/>
  <c i="2" r="F35"/>
  <c i="1" r="BB95"/>
  <c i="2" r="F36"/>
  <c i="1" r="BC95"/>
  <c i="3" r="F35"/>
  <c i="1" r="BB96"/>
  <c i="4" r="F35"/>
  <c i="1" r="BB97"/>
  <c i="5" r="F36"/>
  <c i="1" r="BC98"/>
  <c i="5" r="J34"/>
  <c i="1" r="AW98"/>
  <c i="5" r="F35"/>
  <c i="1" r="BB98"/>
  <c i="4" l="1" r="R128"/>
  <c r="R127"/>
  <c i="5" r="T123"/>
  <c i="4" r="P128"/>
  <c r="P127"/>
  <c i="1" r="AU97"/>
  <c i="2" r="BK122"/>
  <c r="BK121"/>
  <c r="J121"/>
  <c i="5" r="R123"/>
  <c i="4" r="T128"/>
  <c r="T127"/>
  <c i="3" r="R128"/>
  <c r="R127"/>
  <c i="5" r="P123"/>
  <c i="1" r="AU98"/>
  <c i="3" r="T128"/>
  <c r="T127"/>
  <c i="2" r="P122"/>
  <c r="P121"/>
  <c i="1" r="AU95"/>
  <c i="5" r="BK124"/>
  <c r="BK123"/>
  <c r="J123"/>
  <c r="J96"/>
  <c r="BK148"/>
  <c r="J148"/>
  <c r="J100"/>
  <c r="J192"/>
  <c r="J103"/>
  <c i="4" r="BK128"/>
  <c r="J128"/>
  <c r="J97"/>
  <c i="3" r="BK128"/>
  <c r="J128"/>
  <c r="J97"/>
  <c i="2" r="J30"/>
  <c i="1" r="AG95"/>
  <c i="2" r="F33"/>
  <c i="1" r="AZ95"/>
  <c i="4" r="J33"/>
  <c i="1" r="AV97"/>
  <c r="AT97"/>
  <c r="BD94"/>
  <c r="W33"/>
  <c r="BB94"/>
  <c r="AX94"/>
  <c i="3" r="J33"/>
  <c i="1" r="AV96"/>
  <c r="AT96"/>
  <c i="5" r="F33"/>
  <c i="1" r="AZ98"/>
  <c r="BA94"/>
  <c r="W30"/>
  <c i="3" r="F33"/>
  <c i="1" r="AZ96"/>
  <c i="2" r="J33"/>
  <c i="1" r="AV95"/>
  <c r="AT95"/>
  <c r="AN95"/>
  <c i="4" r="F33"/>
  <c i="1" r="AZ97"/>
  <c i="5" r="J33"/>
  <c i="1" r="AV98"/>
  <c r="AT98"/>
  <c r="BC94"/>
  <c r="W32"/>
  <c i="3" l="1" r="BK127"/>
  <c r="J127"/>
  <c i="5" r="J124"/>
  <c r="J97"/>
  <c i="2" r="J122"/>
  <c r="J97"/>
  <c i="4" r="BK127"/>
  <c r="J127"/>
  <c r="J96"/>
  <c i="2" r="J96"/>
  <c r="J39"/>
  <c i="1" r="AU94"/>
  <c i="5" r="J30"/>
  <c i="1" r="AG98"/>
  <c r="AZ94"/>
  <c r="AV94"/>
  <c r="AK29"/>
  <c i="3" r="J30"/>
  <c i="1" r="AG96"/>
  <c r="AW94"/>
  <c r="AK30"/>
  <c r="AY94"/>
  <c r="W31"/>
  <c i="3" l="1" r="J39"/>
  <c i="5" r="J39"/>
  <c i="3" r="J96"/>
  <c i="1" r="AN96"/>
  <c r="AN98"/>
  <c r="W29"/>
  <c i="4" r="J30"/>
  <c i="1" r="AG97"/>
  <c r="AG94"/>
  <c r="AK26"/>
  <c r="AK35"/>
  <c r="AT94"/>
  <c r="AN94"/>
  <c i="4" l="1" r="J39"/>
  <c i="1"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<sst xmlns="http://schemas.openxmlformats.org/spreadsheetml/2006/main">
  <si>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</si>
  <si>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</si>
  <si>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</si>
  <si>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</si>
  <si>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</si>
  <si>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{341baa31-a7aa-4d65-9058-7a706b22d222}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</si>
  <si>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</si>
  <si>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</si>
  <si>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</si>
  <si>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</si>
  <si>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</si>
  <si>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</si>
  <si>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</si>
  <si>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</si>
  <si>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342021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</si>
  <si>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</si>
  <si>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</si>
  <si>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revitalizace autobusového nádraží</t>
  </si>
  <si>
    <t>KSO:</t>
  </si>
  <si>
    <t>CC-CZ:</t>
  </si>
  <si>
    <t>Místo:</t>
  </si>
  <si>
    <t>Otrokovice - Bahňák</t>
  </si>
  <si>
    <t>Datum:</t>
  </si>
  <si>
    <t>22. 9. 2021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</si>
  <si>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</si>
  <si>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</si>
  <si>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</si>
  <si>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</si>
  <si>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</si>
  <si>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</si>
  <si>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</si>
  <si>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</si>
  <si>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</si>
  <si>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</si>
  <si>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</si>
  <si>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</si>
  <si>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</si>
  <si>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</si>
  <si>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</si>
  <si>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</si>
  <si>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</si>
  <si>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</si>
  <si>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</si>
  <si>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</si>
  <si>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</si>
  <si>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</si>
  <si>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</si>
  <si>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</si>
  <si>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</si>
  <si>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</si>
  <si>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</si>
  <si>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</si>
  <si>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</si>
  <si>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</si>
  <si>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</si>
  <si>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</si>
  <si>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</si>
  <si>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</si>
  <si>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</si>
  <si>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</si>
  <si>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</si>
  <si>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</si>
  <si>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</si>
  <si>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</si>
  <si>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</si>
  <si>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</si>
  <si>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</si>
  <si>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</si>
  <si>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</si>
  <si>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</si>
  <si>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</si>
  <si>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</si>
  <si>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</si>
  <si>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</si>
  <si>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</si>
  <si>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</si>
  <si>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</si>
  <si>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</si>
  <si>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</si>
  <si>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</si>
  <si>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</si>
  <si>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</si>
  <si>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</si>
  <si>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</si>
  <si>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</si>
  <si>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{dfd905cc-dc9b-4e5b-995f-6f773ae27a51}</t>
  </si>
  <si>
    <t>2</t>
  </si>
  <si>
    <t>SO 101</t>
  </si>
  <si>
    <t>Komunikace a zastávky</t>
  </si>
  <si>
    <t>{b7ab28c6-9c31-4c2d-ab93-ba497665174a}</t>
  </si>
  <si>
    <t>SO 102</t>
  </si>
  <si>
    <t>Parkovací stání a chodníky</t>
  </si>
  <si>
    <t>{c4682447-b40b-4ca0-bf67-25539a8dc256}</t>
  </si>
  <si>
    <t>SO 401</t>
  </si>
  <si>
    <t>Osvětlení přechodu</t>
  </si>
  <si>
    <t>{c900f5d1-0bbb-460d-bc1c-14ac703e0ccd}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</si>
  <si>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</si>
  <si>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</si>
  <si>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</si>
  <si>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</si>
  <si>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</si>
  <si>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</si>
  <si>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</si>
  <si>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</si>
  <si>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</si>
  <si>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</si>
  <si>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</si>
  <si>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</si>
  <si>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</si>
  <si>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</si>
  <si>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</si>
  <si>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</si>
  <si>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</si>
  <si>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</si>
  <si>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</si>
  <si>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</si>
  <si>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</si>
  <si>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</si>
  <si>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</si>
  <si>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</si>
  <si>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</si>
  <si>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</si>
  <si>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</si>
  <si>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</si>
  <si>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</si>
  <si>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</si>
  <si>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</si>
  <si>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</si>
  <si>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</si>
  <si>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</si>
  <si>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</si>
  <si>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</si>
  <si>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</si>
  <si>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554022464</t>
  </si>
  <si>
    <t>VV</t>
  </si>
  <si>
    <t>Vytýčení stavby a inženýrských sítí</t>
  </si>
  <si>
    <t>012203000</t>
  </si>
  <si>
    <t>Geodetické práce při provádění stavby</t>
  </si>
  <si>
    <t>kompl.</t>
  </si>
  <si>
    <t>260597462</t>
  </si>
  <si>
    <t>Technická pomoc při vytýčení silničních objektů</t>
  </si>
  <si>
    <t>3</t>
  </si>
  <si>
    <t>0123030R1</t>
  </si>
  <si>
    <t>Geodetické práce po výstavbě</t>
  </si>
  <si>
    <t>komp…</t>
  </si>
  <si>
    <t>-806908730</t>
  </si>
  <si>
    <t>Zaměření skutečného provedení stavby</t>
  </si>
  <si>
    <t>4</t>
  </si>
  <si>
    <t>013254000</t>
  </si>
  <si>
    <t>Dokumentace skutečného provedení stavby</t>
  </si>
  <si>
    <t>hod</t>
  </si>
  <si>
    <t>59343455</t>
  </si>
  <si>
    <t>60</t>
  </si>
  <si>
    <t>VRN3</t>
  </si>
  <si>
    <t>Zařízení staveniště</t>
  </si>
  <si>
    <t>031002000</t>
  </si>
  <si>
    <t>Související práce pro zařízení staveniště</t>
  </si>
  <si>
    <t>-2032014886</t>
  </si>
  <si>
    <t>vypracování projekt.dokumentace pro ZS, případná příprava území pro ZS</t>
  </si>
  <si>
    <t>6</t>
  </si>
  <si>
    <t>032002000</t>
  </si>
  <si>
    <t>Vybavení staveniště</t>
  </si>
  <si>
    <t>kompl…</t>
  </si>
  <si>
    <t>1042861181</t>
  </si>
  <si>
    <t xml:space="preserve">zpevnění plochy ZS staveniště v nezbytném rozsahu, osazení mobilních buněk a skladů, </t>
  </si>
  <si>
    <t>oplocení staveniště, mobilní WC</t>
  </si>
  <si>
    <t>7</t>
  </si>
  <si>
    <t>033002000</t>
  </si>
  <si>
    <t>Připojení staveniště na inženýrské sítě</t>
  </si>
  <si>
    <t>komp</t>
  </si>
  <si>
    <t>1598817880</t>
  </si>
  <si>
    <t>Přípojka elektro, včetně odběrného a měřícího místa</t>
  </si>
  <si>
    <t>8</t>
  </si>
  <si>
    <t>034002000</t>
  </si>
  <si>
    <t>Zabezpečení staveniště</t>
  </si>
  <si>
    <t>-1140649810</t>
  </si>
  <si>
    <t>náklady na energie, náklady na úklid, ostrahu a nezbytné opravy obejktů ZS</t>
  </si>
  <si>
    <t>9</t>
  </si>
  <si>
    <t>039002000</t>
  </si>
  <si>
    <t>Zrušení zařízení staveniště</t>
  </si>
  <si>
    <t>-1645545130</t>
  </si>
  <si>
    <t>Odtsranění objektů ZS a uvedení jeho plochy do původního stavu</t>
  </si>
  <si>
    <t>VRN4</t>
  </si>
  <si>
    <t>Inženýrská činnost</t>
  </si>
  <si>
    <t>10</t>
  </si>
  <si>
    <t>043103000</t>
  </si>
  <si>
    <t>Zkoušky bez rozlišení</t>
  </si>
  <si>
    <t>373547088</t>
  </si>
  <si>
    <t>11</t>
  </si>
  <si>
    <t>04310300R</t>
  </si>
  <si>
    <t>Ostatní zkoušky</t>
  </si>
  <si>
    <t>kompl.…</t>
  </si>
  <si>
    <t>429160565</t>
  </si>
  <si>
    <t>Ověřovací zkoušky dodávaných materiálů a provedených prací</t>
  </si>
  <si>
    <t>12</t>
  </si>
  <si>
    <t>045002000</t>
  </si>
  <si>
    <t>Kompletační a koordinační činnost</t>
  </si>
  <si>
    <t>-1599435630</t>
  </si>
  <si>
    <t>VRN9</t>
  </si>
  <si>
    <t>Ostatní náklady</t>
  </si>
  <si>
    <t>13</t>
  </si>
  <si>
    <t>092002000</t>
  </si>
  <si>
    <t>Ostatní náklady související s provozem</t>
  </si>
  <si>
    <t>-639718798</t>
  </si>
  <si>
    <t>Zajištění vydání stanovení trvalého DZ</t>
  </si>
  <si>
    <t>14</t>
  </si>
  <si>
    <t>094002000</t>
  </si>
  <si>
    <t>Ostatní náklady související s výstavbou</t>
  </si>
  <si>
    <t>kompl</t>
  </si>
  <si>
    <t>-1962038704</t>
  </si>
  <si>
    <t xml:space="preserve">Projednání dopravního značení při výstavbě (včetně eventuální úpravy dle potřeb </t>
  </si>
  <si>
    <t>vybraného dodavatele), zajištění vydání stanovení, včetně poplatků, pronájem,</t>
  </si>
  <si>
    <t>umístění, eventuální úprava a odtranění značení</t>
  </si>
  <si>
    <t>SO 101 - Komunikace a zastávky</t>
  </si>
  <si>
    <t>HSV - Práce a dodávky HSV</t>
  </si>
  <si>
    <t xml:space="preserve">    1 - Zemní práce</t>
  </si>
  <si>
    <t xml:space="preserve">    11 - Přípravné a přidružené práce</t>
  </si>
  <si>
    <t xml:space="preserve">    2 - Zakládání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</si>
  <si>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</si>
  <si>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</si>
  <si>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</si>
  <si>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</si>
  <si>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</si>
  <si>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</si>
  <si>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</si>
  <si>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</si>
  <si>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</si>
  <si>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</si>
  <si>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122252204</t>
  </si>
  <si>
    <t>Odkopávky a prokopávky nezapažené pro silnice a dálnice strojně v hornině třídy těžitelnosti I přes 100 do 500 m3</t>
  </si>
  <si>
    <t>m3</t>
  </si>
  <si>
    <t>1573792278</t>
  </si>
  <si>
    <t>313,0*0,2</t>
  </si>
  <si>
    <t>Výměna zeminy v aktivní zóně - realizace dle skutečné potřeby</t>
  </si>
  <si>
    <t>313,0*0,3</t>
  </si>
  <si>
    <t>Součet</t>
  </si>
  <si>
    <t>132251104</t>
  </si>
  <si>
    <t>Hloubení nezapažených rýh šířky do 800 mm strojně s urovnáním dna do předepsaného profilu a spádu v hornině třídy těžitelnosti I skupiny 3 přes 100 m3</t>
  </si>
  <si>
    <t>-652356204</t>
  </si>
  <si>
    <t>Přípojky vpustí</t>
  </si>
  <si>
    <t>0,8*0,5*(0,9+1,2)*31</t>
  </si>
  <si>
    <t>Kabelové chráničky</t>
  </si>
  <si>
    <t>Chránička pro informační systém</t>
  </si>
  <si>
    <t>0,8*0,75*62</t>
  </si>
  <si>
    <t>133151101</t>
  </si>
  <si>
    <t>Hloubení nezapažených šachet strojně v hornině třídy těžitelnosti I skupiny 1 a 2 do 20 m3</t>
  </si>
  <si>
    <t>322558043</t>
  </si>
  <si>
    <t>Uliční vpusti</t>
  </si>
  <si>
    <t>1,2*1,2*1,2*8</t>
  </si>
  <si>
    <t>Patky pro DZ</t>
  </si>
  <si>
    <t>0,4*0,5*0,6*9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</si>
  <si>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</si>
  <si>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</si>
  <si>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1228839820</t>
  </si>
  <si>
    <t>156,5+63,24+14,904</t>
  </si>
  <si>
    <t>167151111</t>
  </si>
  <si>
    <t>Nakládání, skládání a překládání neulehlého výkopku nebo sypaniny strojně nakládání, množství přes 100 m3, z hornin třídy těžitelnosti I, skupiny 1 až 3</t>
  </si>
  <si>
    <t>875794970</t>
  </si>
  <si>
    <t>234,644</t>
  </si>
  <si>
    <t>171201211</t>
  </si>
  <si>
    <t>Poplatek za uložení stavebního odpadu na skládce (skládkovné) zeminy a kameniva zatříděného do Katalogu odpadů pod kódem 170 504</t>
  </si>
  <si>
    <t>t</t>
  </si>
  <si>
    <t>-136318781</t>
  </si>
  <si>
    <t>234,644*1,</t>
  </si>
  <si>
    <t>174151101</t>
  </si>
  <si>
    <t>Zásyp sypaninou z jakékoliv horniny strojně s uložením výkopku ve vrstvách se zhutněním jam, šachet, rýh nebo kolem objektů v těchto vykopávkách</t>
  </si>
  <si>
    <t>479227067</t>
  </si>
  <si>
    <t xml:space="preserve">Přípojky vpustí </t>
  </si>
  <si>
    <t>0,8*0,5*(0,9+1,2)*31*0,75</t>
  </si>
  <si>
    <t>0,8*0,75*62*0,95</t>
  </si>
  <si>
    <t>Vpusti</t>
  </si>
  <si>
    <t>1,2*1,2*1,5*8*0,5</t>
  </si>
  <si>
    <t>Odpočet obsypání potrubí</t>
  </si>
  <si>
    <t>-11,16</t>
  </si>
  <si>
    <t>M</t>
  </si>
  <si>
    <t>58344171</t>
  </si>
  <si>
    <t>štěrkodrť frakce 0/32</t>
  </si>
  <si>
    <t>-337705646</t>
  </si>
  <si>
    <t>52,35*1,7</t>
  </si>
  <si>
    <t>88,995*1,2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</si>
  <si>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</si>
  <si>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</si>
  <si>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-672920227</t>
  </si>
  <si>
    <t>0,8*0,45*31</t>
  </si>
  <si>
    <t>58337331</t>
  </si>
  <si>
    <t>štěrkopísek frakce 0/22</t>
  </si>
  <si>
    <t>-1340288123</t>
  </si>
  <si>
    <t>11,16*1,7</t>
  </si>
  <si>
    <t>18,972*1,2 'Přepočtené koeficientem množství</t>
  </si>
  <si>
    <t>181152302</t>
  </si>
  <si>
    <t>Úprava pláně na stavbách silnic a dálnic strojně v zářezech mimo skalních se zhutněním</t>
  </si>
  <si>
    <t>m2</t>
  </si>
  <si>
    <t>757185025</t>
  </si>
  <si>
    <t>215+10+176*0,5</t>
  </si>
  <si>
    <t>Přípravné a přidružené práce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</si>
  <si>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</si>
  <si>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</si>
  <si>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-293926757</t>
  </si>
  <si>
    <t>570</t>
  </si>
  <si>
    <t>113107425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</si>
  <si>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400 do 500 mm</t>
  </si>
  <si>
    <t>2004546434</t>
  </si>
  <si>
    <t>Překop pro napojení VO (viz. So 401)</t>
  </si>
  <si>
    <t>0,35*4</t>
  </si>
  <si>
    <t>Překop pro kabel IT</t>
  </si>
  <si>
    <t>0,8*7</t>
  </si>
  <si>
    <t xml:space="preserve">Vpusti a jejich přípojky </t>
  </si>
  <si>
    <t>0,8*(2+2,5)+1,2*1,2*3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</si>
  <si>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</si>
  <si>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</si>
  <si>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670876343</t>
  </si>
  <si>
    <t>14,92</t>
  </si>
  <si>
    <t>113154263</t>
  </si>
  <si>
    <t xml:space="preserve">Frézování živičného podkladu nebo krytu  s naložením na dopravní prostředek plochy přes 500 do 1 000 m2 s překážkami v trase pruhu šířky přes 1 m do 2 m, tloušťky vrstvy 50 mm</t>
  </si>
  <si>
    <t>1021201804</t>
  </si>
  <si>
    <t>Kompletní odstranění konstrukce</t>
  </si>
  <si>
    <t>16</t>
  </si>
  <si>
    <t>113154334</t>
  </si>
  <si>
    <t xml:space="preserve">Frézování živičného podkladu nebo krytu  s naložením na dopravní prostředek plochy přes 1 000 do 10 000 m2 bez překážek v trase pruhu šířky přes 1 m do 2 m, tloušťky vrstvy 100 mm</t>
  </si>
  <si>
    <t>540643904</t>
  </si>
  <si>
    <t>Využití konstrukce</t>
  </si>
  <si>
    <t>1745</t>
  </si>
  <si>
    <t>17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</si>
  <si>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</si>
  <si>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</si>
  <si>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</si>
  <si>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-567534262</t>
  </si>
  <si>
    <t>Betonové obrubníly</t>
  </si>
  <si>
    <t>345</t>
  </si>
  <si>
    <t>Kamenné krajníky</t>
  </si>
  <si>
    <t>195</t>
  </si>
  <si>
    <t>18</t>
  </si>
  <si>
    <t>89594111R</t>
  </si>
  <si>
    <t xml:space="preserve">Zrušení stávající vpusti kanalizační uliční z betonových dílců s naložením ybouraného materiálu  na dopravní prostředek, odvozem a uložením na skládce</t>
  </si>
  <si>
    <t>kus</t>
  </si>
  <si>
    <t>984129151</t>
  </si>
  <si>
    <t>20</t>
  </si>
  <si>
    <t>899103211</t>
  </si>
  <si>
    <t>Demontáž poklopů litinových a ocelových včetně rámů, hmotnosti jednotlivě přes 100 do 150 Kg</t>
  </si>
  <si>
    <t>-2061690414</t>
  </si>
  <si>
    <t>Předáno investorovi</t>
  </si>
  <si>
    <t>19</t>
  </si>
  <si>
    <t>899203211</t>
  </si>
  <si>
    <t>Demontáž mříží litinových včetně rámů, hmotnosti jednotlivě přes 100 do 150 Kg</t>
  </si>
  <si>
    <t>-1469698658</t>
  </si>
  <si>
    <t>919735112</t>
  </si>
  <si>
    <t xml:space="preserve">Řezání stávajícího živičného krytu nebo podkladu  hloubky přes 50 do 100 mm</t>
  </si>
  <si>
    <t>1865600813</t>
  </si>
  <si>
    <t>25+19+2*4+2*7+2*(2+2,5+1,0)+1,2*3*3</t>
  </si>
  <si>
    <t>22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</si>
  <si>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</si>
  <si>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</si>
  <si>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-1269898010</t>
  </si>
  <si>
    <t>Posun stávajícího DZ</t>
  </si>
  <si>
    <t xml:space="preserve">Zrušené DZ - předáno investorovi </t>
  </si>
  <si>
    <t>23</t>
  </si>
  <si>
    <t>966006211</t>
  </si>
  <si>
    <t xml:space="preserve">Odstranění (demontáž) svislých dopravních značek  s odklizením materiálu na skládku na vzdálenost do 20 m nebo s naložením na dopravní prostředek ze sloupů, sloupků nebo konzol</t>
  </si>
  <si>
    <t>-1982193755</t>
  </si>
  <si>
    <t>24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</si>
  <si>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</si>
  <si>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</si>
  <si>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-1162136687</t>
  </si>
  <si>
    <t>25</t>
  </si>
  <si>
    <t>97902444R</t>
  </si>
  <si>
    <t xml:space="preserve">Očištění vybouraných obrubníků a krajníků silničních, včetně  uložení na palety</t>
  </si>
  <si>
    <t>1666534306</t>
  </si>
  <si>
    <t>Zakládání</t>
  </si>
  <si>
    <t>26</t>
  </si>
  <si>
    <t>275311126</t>
  </si>
  <si>
    <t>Základové konstrukce z betonu prostého patky a bloky ve výkopu nebo na hlavách pilot C 20/25</t>
  </si>
  <si>
    <t>-1693369699</t>
  </si>
  <si>
    <t>Zakládání - úprava podloží a základové spáry, zlepšování vlastností hornin</t>
  </si>
  <si>
    <t>27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</si>
  <si>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</si>
  <si>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</si>
  <si>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1862193792</t>
  </si>
  <si>
    <t>28</t>
  </si>
  <si>
    <t>69311201</t>
  </si>
  <si>
    <t>geotextilie netkaná PES+PP 400g/m2</t>
  </si>
  <si>
    <t>376954896</t>
  </si>
  <si>
    <t>313</t>
  </si>
  <si>
    <t>313*1,05 'Přepočtené koeficientem množství</t>
  </si>
  <si>
    <t>29</t>
  </si>
  <si>
    <t>462451114</t>
  </si>
  <si>
    <t>Prolití konstrukce z kamene kamenného záhozu cementovou maltou MC-25</t>
  </si>
  <si>
    <t>1382347500</t>
  </si>
  <si>
    <t>Zlepšení aktivní zóny - realizace dle skutečné potřeby</t>
  </si>
  <si>
    <t>70 kg na m2</t>
  </si>
  <si>
    <t>313*70/2200</t>
  </si>
  <si>
    <t>30</t>
  </si>
  <si>
    <t>564751111</t>
  </si>
  <si>
    <t xml:space="preserve">Podklad nebo kryt z kameniva hrubého drceného  vel. 32-63 mm s rozprostřením a zhutněním, po zhutnění tl. 150 mm</t>
  </si>
  <si>
    <t>-532398184</t>
  </si>
  <si>
    <t>313,0*2</t>
  </si>
  <si>
    <t>Vodorovné konstrukce</t>
  </si>
  <si>
    <t>31</t>
  </si>
  <si>
    <t>451572111</t>
  </si>
  <si>
    <t>Lože pod potrubí, stoky a drobné objekty v otevřeném výkopu z kameniva drobného těženého 0 až 4 mm</t>
  </si>
  <si>
    <t>-1971704901</t>
  </si>
  <si>
    <t>0,8*0,1*31</t>
  </si>
  <si>
    <t>Komunikace pozemní</t>
  </si>
  <si>
    <t>32</t>
  </si>
  <si>
    <t>564851111</t>
  </si>
  <si>
    <t xml:space="preserve">Podklad ze štěrkodrti ŠD  s rozprostřením a zhutněním, po zhutnění tl. 150 mm</t>
  </si>
  <si>
    <t>-1608503853</t>
  </si>
  <si>
    <t>Frakce 0-32, využití stávající konstrukce</t>
  </si>
  <si>
    <t>1600+250</t>
  </si>
  <si>
    <t>Rozšíření - obrubníky v úsecích s využitím konstrukce</t>
  </si>
  <si>
    <t>(330+120+30+10-176)*0,35+100*0,75</t>
  </si>
  <si>
    <t>33</t>
  </si>
  <si>
    <t>-343340198</t>
  </si>
  <si>
    <t>Frakce 0-63</t>
  </si>
  <si>
    <t>215+10+176*0,25</t>
  </si>
  <si>
    <t>34</t>
  </si>
  <si>
    <t>564952114</t>
  </si>
  <si>
    <t xml:space="preserve">Podklad z mechanicky zpevněného kameniva MZK (minerální beton)  s rozprostřením a s hutněním, po zhutnění tl. 180 mm</t>
  </si>
  <si>
    <t>353102175</t>
  </si>
  <si>
    <t>250</t>
  </si>
  <si>
    <t>35</t>
  </si>
  <si>
    <t>565135101</t>
  </si>
  <si>
    <t xml:space="preserve">Asfaltový beton vrstva podkladní ACP 16+ z nemodifikovaného asfaltu  s rozprostřením a zhutněním v pruhu šířky do 1,5 m, po zhutnění tl. 50 mm</t>
  </si>
  <si>
    <t>2112279840</t>
  </si>
  <si>
    <t>36</t>
  </si>
  <si>
    <t>565135111</t>
  </si>
  <si>
    <t xml:space="preserve">Asfaltový beton vrstva podkladní ACP 16+ z nemodifikovaného asfaltu  s rozprostřením a zhutněním v pruhu šířky přes 1,5 do 3 m, po zhutnění tl. 50 mm</t>
  </si>
  <si>
    <t>1362146397</t>
  </si>
  <si>
    <t>1600+215</t>
  </si>
  <si>
    <t>37</t>
  </si>
  <si>
    <t>566901132</t>
  </si>
  <si>
    <t>Vyspravení podkladu po překopech inženýrských sítí plochy do 15 m2 s rozprostřením a zhutněním štěrkodrtí tl. 150 mm</t>
  </si>
  <si>
    <t>-1494864486</t>
  </si>
  <si>
    <t>38</t>
  </si>
  <si>
    <t>566901161</t>
  </si>
  <si>
    <t>Vyspravení podkladu po překopech inženýrských sítí plochy do 15 m2 s rozprostřením a zhutněním obalovaným kamenivem ACP 16+ nemodifikovaným s příměsí frézovaného R-materiálu tl. 100 mm</t>
  </si>
  <si>
    <t>-516943374</t>
  </si>
  <si>
    <t>39</t>
  </si>
  <si>
    <t>567114111</t>
  </si>
  <si>
    <t>Podklad ze směsi stmelené cementem SC bez dilatačních spár, s rozprostřením a zhutněním SC C 20/25 (PB I), po zhutnění tl. 100 mm</t>
  </si>
  <si>
    <t>-1842255560</t>
  </si>
  <si>
    <t>25+20</t>
  </si>
  <si>
    <t>40</t>
  </si>
  <si>
    <t>567124111</t>
  </si>
  <si>
    <t>Podklad ze směsi stmelené cementem SC bez dilatačních spár, s rozprostřením a zhutněním SC C 20/25 (PB I), po zhutnění tl. 150 mm</t>
  </si>
  <si>
    <t>-1820218177</t>
  </si>
  <si>
    <t>41</t>
  </si>
  <si>
    <t>573111113</t>
  </si>
  <si>
    <t>Postřik infiltrační PI z asfaltu silničního s posypem kamenivem, v množství 1,50 kg/m2</t>
  </si>
  <si>
    <t>-1505691114</t>
  </si>
  <si>
    <t>1600+215+10</t>
  </si>
  <si>
    <t>42</t>
  </si>
  <si>
    <t>573191111</t>
  </si>
  <si>
    <t>Postřik infiltrační kationaktivní emulzí v množství 1,00 kg/m2</t>
  </si>
  <si>
    <t>-1990665722</t>
  </si>
  <si>
    <t>43</t>
  </si>
  <si>
    <t>573211112</t>
  </si>
  <si>
    <t>Postřik spojovací PS bez posypu kamenivem z asfaltu silničního, v množství 0,70 kg/m2</t>
  </si>
  <si>
    <t>-906470447</t>
  </si>
  <si>
    <t>(1600+215+10)*2</t>
  </si>
  <si>
    <t>44</t>
  </si>
  <si>
    <t>577144111</t>
  </si>
  <si>
    <t>Asfaltový beton vrstva obrusná ACO 11+ s rozprostřením a se zhutněním z nemodifikovaného asfaltu v pruhu šířky do 3 m po zhutnění tl. 50 mm</t>
  </si>
  <si>
    <t>906174121</t>
  </si>
  <si>
    <t>45</t>
  </si>
  <si>
    <t>577144121</t>
  </si>
  <si>
    <t>Asfaltový beton vrstva obrusná ACO 11+ s rozprostřením a se zhutněním z nemodifikovaného asfaltu v pruhu šířky přes 3 m, po zhutnění tl. 50 mm</t>
  </si>
  <si>
    <t>-176359564</t>
  </si>
  <si>
    <t>46</t>
  </si>
  <si>
    <t>577155112</t>
  </si>
  <si>
    <t xml:space="preserve">Asfaltový beton vrstva ložní ACL 11+  s rozprostřením a zhutněním z nemodifikovaného asfaltu v pruhu šířky do 3 m, po zhutnění tl. 60 mm</t>
  </si>
  <si>
    <t>-754333545</t>
  </si>
  <si>
    <t>47</t>
  </si>
  <si>
    <t>577155122</t>
  </si>
  <si>
    <t xml:space="preserve">Asfaltový beton vrstva ložní ACL 11+  s rozprostřením a zhutněním z nemodifikovaného asfaltu v pruhu šířky přes 3 m, po zhutnění tl. 60 mm</t>
  </si>
  <si>
    <t>553006689</t>
  </si>
  <si>
    <t>48</t>
  </si>
  <si>
    <t>581141114</t>
  </si>
  <si>
    <t xml:space="preserve">Kryt cementobetonový silničních komunikací  skupiny CB I tl. 250 mm</t>
  </si>
  <si>
    <t>173089005</t>
  </si>
  <si>
    <t>49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</si>
  <si>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</si>
  <si>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</si>
  <si>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1039791730</t>
  </si>
  <si>
    <t>50</t>
  </si>
  <si>
    <t>58381007</t>
  </si>
  <si>
    <t>kostka dlažební žula drobná 8/10</t>
  </si>
  <si>
    <t>1590858171</t>
  </si>
  <si>
    <t>25*1,02 'Přepočtené koeficientem množství</t>
  </si>
  <si>
    <t>51</t>
  </si>
  <si>
    <t>596212220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</si>
  <si>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do 50 m2</t>
  </si>
  <si>
    <t>308128915</t>
  </si>
  <si>
    <t>52</t>
  </si>
  <si>
    <t>59245020</t>
  </si>
  <si>
    <t>dlažba tvar obdélník betonová 200x100x80mm přírodní</t>
  </si>
  <si>
    <t>-1963063366</t>
  </si>
  <si>
    <t>10*1,03 'Přepočtené koeficientem množství</t>
  </si>
  <si>
    <t>53</t>
  </si>
  <si>
    <t>59245005</t>
  </si>
  <si>
    <t>dlažba tvar obdélník betonová 200x100x80mm barevná</t>
  </si>
  <si>
    <t>-1711014350</t>
  </si>
  <si>
    <t>Bílá</t>
  </si>
  <si>
    <t>54</t>
  </si>
  <si>
    <t>599141111</t>
  </si>
  <si>
    <t xml:space="preserve">Vyplnění spár mezi silničními dílci jakékoliv tloušťky  živičnou zálivkou</t>
  </si>
  <si>
    <t>549035120</t>
  </si>
  <si>
    <t>Náhradní položka-vytmelení spáry mezi stávající a novou konstrukcí</t>
  </si>
  <si>
    <t>25+19</t>
  </si>
  <si>
    <t>Trubní vedení</t>
  </si>
  <si>
    <t>55</t>
  </si>
  <si>
    <t>83126319R</t>
  </si>
  <si>
    <t>Napojení kanalizační přípojky DN od 100 do 300 na stávající kanalizaci</t>
  </si>
  <si>
    <t>-1216228018</t>
  </si>
  <si>
    <t>56</t>
  </si>
  <si>
    <t>871260310</t>
  </si>
  <si>
    <t>Montáž kanalizačního potrubí z plastů z polypropylenu PP hladkého plnostěnného SN 10 DN 100</t>
  </si>
  <si>
    <t>-787290220</t>
  </si>
  <si>
    <t>62</t>
  </si>
  <si>
    <t>57</t>
  </si>
  <si>
    <t>28617009</t>
  </si>
  <si>
    <t>trubka kanalizační PP plnostěnná třívrstvá DN 100x3000mm SN10</t>
  </si>
  <si>
    <t>-126478330</t>
  </si>
  <si>
    <t>62*1,015 'Přepočtené koeficientem množství</t>
  </si>
  <si>
    <t>58</t>
  </si>
  <si>
    <t>871310330</t>
  </si>
  <si>
    <t>Montáž kanalizačního potrubí z plastů z polypropylenu PP hladkého plnostěnného SN 16 DN 150</t>
  </si>
  <si>
    <t>-803185820</t>
  </si>
  <si>
    <t>4,5+1,5+13,0+2,5+2,0+5,5+1,0+1,0</t>
  </si>
  <si>
    <t>odpočet tvarovek</t>
  </si>
  <si>
    <t>-2,0</t>
  </si>
  <si>
    <t>59</t>
  </si>
  <si>
    <t>28617094</t>
  </si>
  <si>
    <t>trubka kanalizační PP plnostěnná třívrstvá DN 150x6000mm SN16</t>
  </si>
  <si>
    <t>-805776406</t>
  </si>
  <si>
    <t>29*1,015 'Přepočtené koeficientem množství</t>
  </si>
  <si>
    <t>877310320</t>
  </si>
  <si>
    <t>Montáž tvarovek na kanalizačním plastovém potrubí z polypropylenu PP hladkého plnostěnného odboček DN 150</t>
  </si>
  <si>
    <t>1710359397</t>
  </si>
  <si>
    <t>61</t>
  </si>
  <si>
    <t>28617205</t>
  </si>
  <si>
    <t>odbočka kanalizační PP SN16 45° DN 150/150</t>
  </si>
  <si>
    <t>508929610</t>
  </si>
  <si>
    <t>2*1,015 'Přepočtené koeficientem množství</t>
  </si>
  <si>
    <t>895941111</t>
  </si>
  <si>
    <t xml:space="preserve">Zřízení vpusti kanalizační  uliční z betonových dílců typ UV-50 normální</t>
  </si>
  <si>
    <t>100305795</t>
  </si>
  <si>
    <t>63</t>
  </si>
  <si>
    <t>2866168R</t>
  </si>
  <si>
    <t>vpusť silniční normální z betonových dílů - kompletní</t>
  </si>
  <si>
    <t>-2066579278</t>
  </si>
  <si>
    <t>64</t>
  </si>
  <si>
    <t>899104112</t>
  </si>
  <si>
    <t>Osazení poklopů litinových a ocelových včetně rámů pro třídu zatížení D400, E600</t>
  </si>
  <si>
    <t>-1814315559</t>
  </si>
  <si>
    <t>65</t>
  </si>
  <si>
    <t>28661935</t>
  </si>
  <si>
    <t xml:space="preserve">poklop šachtový litinový  DN 600 pro třídu zatížení D400</t>
  </si>
  <si>
    <t>-925935458</t>
  </si>
  <si>
    <t>66</t>
  </si>
  <si>
    <t>899204112</t>
  </si>
  <si>
    <t>Osazení mříží litinových včetně rámů a košů na bahno pro třídu zatížení D400, E600</t>
  </si>
  <si>
    <t>-808846931</t>
  </si>
  <si>
    <t>67</t>
  </si>
  <si>
    <t>55242328</t>
  </si>
  <si>
    <t xml:space="preserve">mříž D 400 -  plochá, 600x600 4-stranný rám</t>
  </si>
  <si>
    <t>-430583168</t>
  </si>
  <si>
    <t>68</t>
  </si>
  <si>
    <t>899331111</t>
  </si>
  <si>
    <t xml:space="preserve">Výšková úprava uličního vstupu nebo vpusti do 200 mm  zvýšením poklopu</t>
  </si>
  <si>
    <t>-1415037678</t>
  </si>
  <si>
    <t>69</t>
  </si>
  <si>
    <t>899722114</t>
  </si>
  <si>
    <t>Krytí potrubí z plastů výstražnou fólií z PVC šířky 40 cm</t>
  </si>
  <si>
    <t>2125695878</t>
  </si>
  <si>
    <t>31+18</t>
  </si>
  <si>
    <t>Ostatní konstrukce a práce, bourání</t>
  </si>
  <si>
    <t>70</t>
  </si>
  <si>
    <t>914111111</t>
  </si>
  <si>
    <t xml:space="preserve">Montáž svislé dopravní značky základní  velikosti do 1 m2 objímkami na sloupky nebo konzoly</t>
  </si>
  <si>
    <t>-462190899</t>
  </si>
  <si>
    <t>Přemístění stávajících značek</t>
  </si>
  <si>
    <t>Nové značky</t>
  </si>
  <si>
    <t>71</t>
  </si>
  <si>
    <t>40445621</t>
  </si>
  <si>
    <t>informativní značky provozní IP1-IP3, IP4b-IP7, IP10a, b 500x500mm</t>
  </si>
  <si>
    <t>1355816630</t>
  </si>
  <si>
    <t>Značka IP2</t>
  </si>
  <si>
    <t>Značka IP6</t>
  </si>
  <si>
    <t>72</t>
  </si>
  <si>
    <t>40445647</t>
  </si>
  <si>
    <t>dodatkové tabulky E1, E2a,b , E6, E9, E10 E12c, E17 500x500mm</t>
  </si>
  <si>
    <t>2070937841</t>
  </si>
  <si>
    <t>Značka E9</t>
  </si>
  <si>
    <t>73</t>
  </si>
  <si>
    <t>40445650</t>
  </si>
  <si>
    <t>dodatkové tabulky E7, E12, E13 500x300mm</t>
  </si>
  <si>
    <t>-204496536</t>
  </si>
  <si>
    <t>Značka E13</t>
  </si>
  <si>
    <t>74</t>
  </si>
  <si>
    <t>914511111</t>
  </si>
  <si>
    <t xml:space="preserve">Montáž sloupku dopravních značek  délky do 3,5 m do betonového základu</t>
  </si>
  <si>
    <t>-1500665792</t>
  </si>
  <si>
    <t>Přemístění stávajícího DZ</t>
  </si>
  <si>
    <t>Nové DZ</t>
  </si>
  <si>
    <t>75</t>
  </si>
  <si>
    <t>40445225</t>
  </si>
  <si>
    <t>sloupek pro dopravní značku Zn D 60mm v 3,5m</t>
  </si>
  <si>
    <t>1216650806</t>
  </si>
  <si>
    <t>76</t>
  </si>
  <si>
    <t>40445240</t>
  </si>
  <si>
    <t>patka pro sloupek Al D 60mm</t>
  </si>
  <si>
    <t>39773779</t>
  </si>
  <si>
    <t>77</t>
  </si>
  <si>
    <t>40445256</t>
  </si>
  <si>
    <t>svorka upínací na sloupek dopravní značky D 60mm</t>
  </si>
  <si>
    <t>-1783169781</t>
  </si>
  <si>
    <t>78</t>
  </si>
  <si>
    <t>40445253</t>
  </si>
  <si>
    <t>víčko plastové na sloupek D 60mm</t>
  </si>
  <si>
    <t>-338803622</t>
  </si>
  <si>
    <t>79</t>
  </si>
  <si>
    <t>915111112</t>
  </si>
  <si>
    <t xml:space="preserve">Vodorovné dopravní značení stříkané barvou  dělící čára šířky 125 mm souvislá bílá retroreflexní</t>
  </si>
  <si>
    <t>1214930889</t>
  </si>
  <si>
    <t>Značka V 11a</t>
  </si>
  <si>
    <t>28*2+20*2+3*20+4*33</t>
  </si>
  <si>
    <t>80</t>
  </si>
  <si>
    <t>915111122</t>
  </si>
  <si>
    <t xml:space="preserve">Vodorovné dopravní značení stříkané barvou  dělící čára šířky 125 mm přerušovaná bílá retroreflexní</t>
  </si>
  <si>
    <t>1607323703</t>
  </si>
  <si>
    <t>Značka V 2b</t>
  </si>
  <si>
    <t>81</t>
  </si>
  <si>
    <t>915211112</t>
  </si>
  <si>
    <t xml:space="preserve">Vodorovné dopravní značení stříkaným plastem  dělící čára šířky 125 mm souvislá bílá retroreflexní</t>
  </si>
  <si>
    <t>-1783754862</t>
  </si>
  <si>
    <t>288</t>
  </si>
  <si>
    <t>82</t>
  </si>
  <si>
    <t>915211122</t>
  </si>
  <si>
    <t xml:space="preserve">Vodorovné dopravní značení stříkaným plastem  dělící čára šířky 125 mm přerušovaná bílá retroreflexní</t>
  </si>
  <si>
    <t>-38315052</t>
  </si>
  <si>
    <t>83</t>
  </si>
  <si>
    <t>915341113</t>
  </si>
  <si>
    <t xml:space="preserve">Vodorovné značení předformovaným termoplastem  šipky velikosti 5 m</t>
  </si>
  <si>
    <t>-743063473</t>
  </si>
  <si>
    <t>84</t>
  </si>
  <si>
    <t>915351111</t>
  </si>
  <si>
    <t xml:space="preserve">Vodorovné značení předformovaným termoplastem  písmena nebo číslice velikosti do 1 m</t>
  </si>
  <si>
    <t>-1999898879</t>
  </si>
  <si>
    <t>Nápis BUS</t>
  </si>
  <si>
    <t>3*10</t>
  </si>
  <si>
    <t>85</t>
  </si>
  <si>
    <t>915611111</t>
  </si>
  <si>
    <t xml:space="preserve">Předznačení pro vodorovné značení  stříkané barvou nebo prováděné z nátěrových hmot liniové dělicí čáry, vodicí proužky</t>
  </si>
  <si>
    <t>1922708122</t>
  </si>
  <si>
    <t>288+40</t>
  </si>
  <si>
    <t>86</t>
  </si>
  <si>
    <t>916111122</t>
  </si>
  <si>
    <t xml:space="preserve">Osazení silniční obruby z dlažebních kostek v jedné řadě  s ložem tl. přes 50 do 100 mm, s vyplněním a zatřením spár cementovou maltou z drobných kostek bez boční opěry, do lože z betonu prostého</t>
  </si>
  <si>
    <t>689665617</t>
  </si>
  <si>
    <t>340+120+30</t>
  </si>
  <si>
    <t>87</t>
  </si>
  <si>
    <t>916111123</t>
  </si>
  <si>
    <t xml:space="preserve"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</si>
  <si>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-2141830640</t>
  </si>
  <si>
    <t>490</t>
  </si>
  <si>
    <t>88</t>
  </si>
  <si>
    <t>-824958526</t>
  </si>
  <si>
    <t>I pro řádek bez opěry</t>
  </si>
  <si>
    <t>490*0,2</t>
  </si>
  <si>
    <t>98*1,05 'Přepočtené koeficientem množství</t>
  </si>
  <si>
    <t>89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</si>
  <si>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</si>
  <si>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</si>
  <si>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-81379153</t>
  </si>
  <si>
    <t>Obrubník 150/250</t>
  </si>
  <si>
    <t>330</t>
  </si>
  <si>
    <t>Obrubník 150/150 - nájezdový</t>
  </si>
  <si>
    <t>120+30</t>
  </si>
  <si>
    <t>Přechodový obrubník 150-250</t>
  </si>
  <si>
    <t>Bezbariérový zastávkový obrubník</t>
  </si>
  <si>
    <t>100</t>
  </si>
  <si>
    <t>90</t>
  </si>
  <si>
    <t>59217032</t>
  </si>
  <si>
    <t>obrubník betonový silniční 1000x150x150mm</t>
  </si>
  <si>
    <t>-146675960</t>
  </si>
  <si>
    <t>150*1,02 'Přepočtené koeficientem množství</t>
  </si>
  <si>
    <t>91</t>
  </si>
  <si>
    <t>59217031</t>
  </si>
  <si>
    <t>obrubník betonový silniční 1000x150x250mm</t>
  </si>
  <si>
    <t>584960185</t>
  </si>
  <si>
    <t>340</t>
  </si>
  <si>
    <t>340*1,02 'Přepočtené koeficientem množství</t>
  </si>
  <si>
    <t>92</t>
  </si>
  <si>
    <t>59217030</t>
  </si>
  <si>
    <t>obrubník betonový silniční přechodový 1000x150x150-250mm</t>
  </si>
  <si>
    <t>-1795198962</t>
  </si>
  <si>
    <t>10*1,02 'Přepočtené koeficientem množství</t>
  </si>
  <si>
    <t>93</t>
  </si>
  <si>
    <t>CSB.0019961.R</t>
  </si>
  <si>
    <t>Obrubník HK náběhový pro výšku nástupu 200 mm</t>
  </si>
  <si>
    <t>-926401538</t>
  </si>
  <si>
    <t>8*1,02 'Přepočtené koeficientem množství</t>
  </si>
  <si>
    <t>94</t>
  </si>
  <si>
    <t>CSB.0019978.R</t>
  </si>
  <si>
    <t>Obrubník HK přímý pro výšku nástupu 200 mm</t>
  </si>
  <si>
    <t>-986741229</t>
  </si>
  <si>
    <t>92*1,02 'Přepočtené koeficientem množství</t>
  </si>
  <si>
    <t>95</t>
  </si>
  <si>
    <t>916991121</t>
  </si>
  <si>
    <t xml:space="preserve">Lože pod obrubníky, krajníky nebo obruby z dlažebních kostek  z betonu prostého</t>
  </si>
  <si>
    <t>1147936572</t>
  </si>
  <si>
    <t>(0,7*0,15+0,15*0,15)*100</t>
  </si>
  <si>
    <t>96</t>
  </si>
  <si>
    <t>274362021</t>
  </si>
  <si>
    <t>Výztuž základů pasů ze svařovaných sítí z drátů typu KARI</t>
  </si>
  <si>
    <t>1559646289</t>
  </si>
  <si>
    <t>(0,65+0,65+0,25)*100*4,968/1000</t>
  </si>
  <si>
    <t>0,77*1,25 'Přepočtené koeficientem množství</t>
  </si>
  <si>
    <t>97</t>
  </si>
  <si>
    <t>919111114</t>
  </si>
  <si>
    <t xml:space="preserve">Řezání dilatačních spár v čerstvém cementobetonovém krytu  příčných nebo podélných, šířky 4 mm, hloubky přes 90 do 100 mm</t>
  </si>
  <si>
    <t>-1402548924</t>
  </si>
  <si>
    <t>2,75*(3+3)+3,0*(5+5)</t>
  </si>
  <si>
    <t>98</t>
  </si>
  <si>
    <t>919111233</t>
  </si>
  <si>
    <t xml:space="preserve">Řezání dilatačních spár v čerstvém cementobetonovém krytu  vytvoření komůrky pro těsnící zálivku šířky 20 mm, hloubky 40 mm</t>
  </si>
  <si>
    <t>-668006383</t>
  </si>
  <si>
    <t>46,5</t>
  </si>
  <si>
    <t>99</t>
  </si>
  <si>
    <t>919122132</t>
  </si>
  <si>
    <t xml:space="preserve">Utěsnění dilatačních spár zálivkou za tepla  v cementobetonovém nebo živičném krytu včetně adhezního nátěru s těsnicím profilem pod zálivkou, pro komůrky šířky 20 mm, hloubky 40 mm</t>
  </si>
  <si>
    <t>-1766471240</t>
  </si>
  <si>
    <t>919131111</t>
  </si>
  <si>
    <t>Vyztužení dilatačních spár v cementobetonovém krytu kluznými trny průměru 25 mm, délky 500 mm</t>
  </si>
  <si>
    <t>458336145</t>
  </si>
  <si>
    <t>6*(3+3+5+5)</t>
  </si>
  <si>
    <t>101</t>
  </si>
  <si>
    <t>919131311</t>
  </si>
  <si>
    <t>Vyztužení dilatačních spár v cementobetonovém krytu filigrán (distanční žebříček) pro uchycení trnů nebo kotev</t>
  </si>
  <si>
    <t>-1143218347</t>
  </si>
  <si>
    <t>102</t>
  </si>
  <si>
    <t>93390201R</t>
  </si>
  <si>
    <t>Zatěžovací zkoušky statickou deskou</t>
  </si>
  <si>
    <t>-470242666</t>
  </si>
  <si>
    <t>Únosnost pláně</t>
  </si>
  <si>
    <t>Ověření účinnosti sanace pláně - realizace dle skutečné potřeby</t>
  </si>
  <si>
    <t>Přesun hmot a manipulace se sutí</t>
  </si>
  <si>
    <t>103</t>
  </si>
  <si>
    <t>997221551</t>
  </si>
  <si>
    <t xml:space="preserve">Vodorovná doprava suti  bez naložení, ale se složením a s hrubým urovnáním ze sypkých materiálů, na vzdálenost do 1 km</t>
  </si>
  <si>
    <t>-378888402</t>
  </si>
  <si>
    <t>Předpokládaná skládka Moravská skládková</t>
  </si>
  <si>
    <t>Kamenivo</t>
  </si>
  <si>
    <t>(570+14,92)*0,45*1,7</t>
  </si>
  <si>
    <t>104</t>
  </si>
  <si>
    <t>997221559</t>
  </si>
  <si>
    <t xml:space="preserve">Vodorovná doprava suti  bez naložení, ale se složením a s hrubým urovnáním Příplatek k ceně za každý další i započatý 1 km přes 1 km</t>
  </si>
  <si>
    <t>-1775520367</t>
  </si>
  <si>
    <t>447,464*5</t>
  </si>
  <si>
    <t>105</t>
  </si>
  <si>
    <t>997221561</t>
  </si>
  <si>
    <t xml:space="preserve">Vodorovná doprava suti  bez naložení, ale se složením a s hrubým urovnáním z kusových materiálů, na vzdálenost do 1 km</t>
  </si>
  <si>
    <t>-1687984683</t>
  </si>
  <si>
    <t>Odvoz na skládku města Otrokovice</t>
  </si>
  <si>
    <t>Odvoz k uložení pro zpětné využití</t>
  </si>
  <si>
    <t>Frézovaná živice</t>
  </si>
  <si>
    <t>((540+14,92)*0,15+1745*0,1)*2,35</t>
  </si>
  <si>
    <t>195*0,25*0,15*2,4</t>
  </si>
  <si>
    <t>Mezisoučet</t>
  </si>
  <si>
    <t xml:space="preserve">Odvoz k recyklaci </t>
  </si>
  <si>
    <t>Betonové obrubníky</t>
  </si>
  <si>
    <t>0,15*0,25*345*2,2</t>
  </si>
  <si>
    <t>Rušené vpusti</t>
  </si>
  <si>
    <t>11*0,5*2,2</t>
  </si>
  <si>
    <t>106</t>
  </si>
  <si>
    <t>997221569</t>
  </si>
  <si>
    <t>-1138780455</t>
  </si>
  <si>
    <t>663,797</t>
  </si>
  <si>
    <t>107</t>
  </si>
  <si>
    <t>997221655</t>
  </si>
  <si>
    <t>Poplatek za uložení stavebního odpadu na skládce (skládkovné) zeminy a kamení zatříděného do Katalogu odpadů pod kódem 17 05 04</t>
  </si>
  <si>
    <t>856494012</t>
  </si>
  <si>
    <t>447,464</t>
  </si>
  <si>
    <t>108</t>
  </si>
  <si>
    <t>99722186R</t>
  </si>
  <si>
    <t>Poplatek za recykllaci</t>
  </si>
  <si>
    <t>249039532</t>
  </si>
  <si>
    <t>998</t>
  </si>
  <si>
    <t>Přesun hmot</t>
  </si>
  <si>
    <t>109</t>
  </si>
  <si>
    <t>998225111</t>
  </si>
  <si>
    <t xml:space="preserve">Přesun hmot pro komunikace s krytem z kameniva, monolitickým betonovým nebo živičným  dopravní vzdálenost do 200 m jakékoliv délky objektu</t>
  </si>
  <si>
    <t>-995383766</t>
  </si>
  <si>
    <t>110</t>
  </si>
  <si>
    <t>998225191</t>
  </si>
  <si>
    <t xml:space="preserve">Přesun hmot pro komunikace s krytem z kameniva, monolitickým betonovým nebo živičným  Příplatek k ceně za zvětšený přesun přes vymezenou největší dopravní vzdálenost do 1000 m</t>
  </si>
  <si>
    <t>1501170785</t>
  </si>
  <si>
    <t>SO 102 - Parkovací stání a chodníky</t>
  </si>
  <si>
    <t xml:space="preserve">    18 - Zemní práce - povrchové úpravy terénu</t>
  </si>
  <si>
    <t>459090406</t>
  </si>
  <si>
    <t>(255+(84+20+1)*0,5)*0,2+35*0,3+70*0,1+40*0,2+(795+50+28+70-160+(114+40)*0,25)*0,1</t>
  </si>
  <si>
    <t>(255+35+70+(84+20+1)*0,5)*0,3</t>
  </si>
  <si>
    <t>-1451185185</t>
  </si>
  <si>
    <t>0,4*0,5*0,6*6</t>
  </si>
  <si>
    <t>677554505</t>
  </si>
  <si>
    <t>292,9+0,72</t>
  </si>
  <si>
    <t>1221879620</t>
  </si>
  <si>
    <t>293,62</t>
  </si>
  <si>
    <t>1884248498</t>
  </si>
  <si>
    <t>293,62*1,7</t>
  </si>
  <si>
    <t>50698860</t>
  </si>
  <si>
    <t>795+70+50+28+70+-160+35+255+(84+20+1)*0,5+(115+40+120)*0,25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</si>
  <si>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</si>
  <si>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</si>
  <si>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1565553931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</si>
  <si>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</si>
  <si>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</si>
  <si>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-2140691493</t>
  </si>
  <si>
    <t>350+20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</si>
  <si>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</si>
  <si>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</si>
  <si>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1225036239</t>
  </si>
  <si>
    <t>120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</si>
  <si>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</si>
  <si>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</si>
  <si>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-1764765103</t>
  </si>
  <si>
    <t>120+85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</si>
  <si>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</si>
  <si>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</si>
  <si>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722377363</t>
  </si>
  <si>
    <t>Litý asfalt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</si>
  <si>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</si>
  <si>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</si>
  <si>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-351242199</t>
  </si>
  <si>
    <t>235+350+40+85</t>
  </si>
  <si>
    <t>113107346</t>
  </si>
  <si>
    <t>Odstranění podkladů nebo krytů strojně plochy jednotlivě do 50 m2 s přemístěním hmot na skládku na vzdálenost do 3 m nebo s naložením na dopravní prostředek živičných, o tl. vrstvy přes 250 do 300 mm</t>
  </si>
  <si>
    <t>1509542313</t>
  </si>
  <si>
    <t>Vjezd z recyklátu</t>
  </si>
  <si>
    <t>113107422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</si>
  <si>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</si>
  <si>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-2059516634</t>
  </si>
  <si>
    <t>chráničky VO a slaboproudu</t>
  </si>
  <si>
    <t>0,8*2,0+0,35*2,0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</si>
  <si>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</si>
  <si>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</si>
  <si>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490348947</t>
  </si>
  <si>
    <t>235+160</t>
  </si>
  <si>
    <t>-643497491</t>
  </si>
  <si>
    <t>170</t>
  </si>
  <si>
    <t>8959411R1</t>
  </si>
  <si>
    <t>591961015</t>
  </si>
  <si>
    <t>333354520</t>
  </si>
  <si>
    <t>899304811</t>
  </si>
  <si>
    <t>Demontáž poklopů betonových a železobetonových včetně rámu, hmotnosti jednotlivě přes 150 kg</t>
  </si>
  <si>
    <t>-1051716174</t>
  </si>
  <si>
    <t>9360010R1</t>
  </si>
  <si>
    <t>Demontáž zastávkového přístřešku - kompletní s odvozem a předáním investorovi</t>
  </si>
  <si>
    <t>-488436867</t>
  </si>
  <si>
    <t>966001211</t>
  </si>
  <si>
    <t xml:space="preserve">Odstranění lavičky parkové stabilní  zabetonované</t>
  </si>
  <si>
    <t>-1171292561</t>
  </si>
  <si>
    <t>966001311</t>
  </si>
  <si>
    <t xml:space="preserve">Odstranění odpadkového koše  s betonovou patkou</t>
  </si>
  <si>
    <t>479039323</t>
  </si>
  <si>
    <t>-61965184</t>
  </si>
  <si>
    <t>Označník zastávek - předáno investorovi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</si>
  <si>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</si>
  <si>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</si>
  <si>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1154200262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</si>
  <si>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</si>
  <si>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</si>
  <si>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1211559162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</si>
  <si>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</si>
  <si>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</si>
  <si>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472252187</t>
  </si>
  <si>
    <t>121151113</t>
  </si>
  <si>
    <t>Sejmutí ornice strojně při souvislé ploše přes 100 do 500 m2, tl. vrstvy do 200 mm</t>
  </si>
  <si>
    <t>-1777975481</t>
  </si>
  <si>
    <t>240</t>
  </si>
  <si>
    <t>162506111</t>
  </si>
  <si>
    <t xml:space="preserve">Vodorovné přemístění výkopku bez naložení, avšak se složením  zemin schopných zúrodnění, na vzdálenost přes 2000 do 3000 m</t>
  </si>
  <si>
    <t>1340686200</t>
  </si>
  <si>
    <t>240*0,15</t>
  </si>
  <si>
    <t>171206111</t>
  </si>
  <si>
    <t xml:space="preserve">Uložení zemin schopných zúrodnění nebo výsypek do násypů  předepsaných tvarů s urovnáním</t>
  </si>
  <si>
    <t>1091813204</t>
  </si>
  <si>
    <t>Mezideponie</t>
  </si>
  <si>
    <t>36,00</t>
  </si>
  <si>
    <t>Zemní práce - povrchové úpravy terénu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</si>
  <si>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</si>
  <si>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</si>
  <si>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1491791153</t>
  </si>
  <si>
    <t>820+50</t>
  </si>
  <si>
    <t>181351003</t>
  </si>
  <si>
    <t>Rozprostření a urovnání ornice v rovině nebo ve svahu sklonu do 1:5 strojně při souvislé ploše do 100 m2, tl. vrstvy do 200 mm</t>
  </si>
  <si>
    <t>1716526688</t>
  </si>
  <si>
    <t>Doplnění ornice</t>
  </si>
  <si>
    <t>820*0,5</t>
  </si>
  <si>
    <t>1036410R</t>
  </si>
  <si>
    <t xml:space="preserve">zemina pro terénní úpravy -  zemina vhodná k zúrodnění</t>
  </si>
  <si>
    <t>1941552827</t>
  </si>
  <si>
    <t>410*0,15*1,7</t>
  </si>
  <si>
    <t>104,55*1,2 'Přepočtené koeficientem množství</t>
  </si>
  <si>
    <t>181411131</t>
  </si>
  <si>
    <t>Založení trávníku na půdě předem připravené plochy do 1000 m2 výsevem včetně utažení parkového v rovině nebo na svahu do 1:5</t>
  </si>
  <si>
    <t>1204264601</t>
  </si>
  <si>
    <t>820</t>
  </si>
  <si>
    <t>00572410</t>
  </si>
  <si>
    <t>osivo směs travní parková</t>
  </si>
  <si>
    <t>kg</t>
  </si>
  <si>
    <t>-575881233</t>
  </si>
  <si>
    <t>I pro ozelenění svahu</t>
  </si>
  <si>
    <t>820*3,25/100</t>
  </si>
  <si>
    <t>26,65*1,2 'Přepočtené koeficientem množství</t>
  </si>
  <si>
    <t>183111213</t>
  </si>
  <si>
    <t>Hloubení jamek pro vysazování rostlin v zemině tř.1 až 4 s výměnou půdy z 50% v rovině nebo na svahu do 1:5, objemu přes 0,005 do 0,01 m3</t>
  </si>
  <si>
    <t>-96369343</t>
  </si>
  <si>
    <t>10321100</t>
  </si>
  <si>
    <t>zahradní substrát pro výsadbu VL</t>
  </si>
  <si>
    <t>-2114445922</t>
  </si>
  <si>
    <t>60*0,01*0,5</t>
  </si>
  <si>
    <t>0,3*1,2 'Přepočtené koeficientem množství</t>
  </si>
  <si>
    <t>183403113</t>
  </si>
  <si>
    <t xml:space="preserve">Obdělání půdy  frézováním v rovině nebo na svahu do 1:5</t>
  </si>
  <si>
    <t>974161045</t>
  </si>
  <si>
    <t xml:space="preserve">2x </t>
  </si>
  <si>
    <t>820*2</t>
  </si>
  <si>
    <t>183403151</t>
  </si>
  <si>
    <t xml:space="preserve">Obdělání půdy  smykováním v rovině nebo na svahu do 1:5</t>
  </si>
  <si>
    <t>1296834545</t>
  </si>
  <si>
    <t>2x</t>
  </si>
  <si>
    <t>183403152</t>
  </si>
  <si>
    <t xml:space="preserve">Obdělání půdy  vláčením v rovině nebo na svahu do 1:5</t>
  </si>
  <si>
    <t>1106473754</t>
  </si>
  <si>
    <t>183403153</t>
  </si>
  <si>
    <t xml:space="preserve">Obdělání půdy  hrabáním v rovině nebo na svahu do 1:5</t>
  </si>
  <si>
    <t>-857159214</t>
  </si>
  <si>
    <t>3x</t>
  </si>
  <si>
    <t>820*3</t>
  </si>
  <si>
    <t>184102111</t>
  </si>
  <si>
    <t xml:space="preserve">Výsadba dřeviny s balem do předem vyhloubené jamky se zalitím  v rovině nebo na svahu do 1:5, při průměru balu přes 100 do 200 mm</t>
  </si>
  <si>
    <t>404053717</t>
  </si>
  <si>
    <t>0265RK06</t>
  </si>
  <si>
    <t xml:space="preserve">Spiraea japonica </t>
  </si>
  <si>
    <t>1323861644</t>
  </si>
  <si>
    <t>60*1,1 'Přepočtené koeficientem množství</t>
  </si>
  <si>
    <t>184501131</t>
  </si>
  <si>
    <t xml:space="preserve">Zhotovení obalu kmene a spodních částí větví stromu z juty  ve dvou vrstvách v rovině nebo na svahu do 1:5</t>
  </si>
  <si>
    <t>1374314898</t>
  </si>
  <si>
    <t>2*3,14*0,2*2,0*10</t>
  </si>
  <si>
    <t>184802111</t>
  </si>
  <si>
    <t xml:space="preserve">Chemické odplevelení půdy před založením kultury, trávníku nebo zpevněných ploch  o výměře jednotlivě přes 20 m2 v rovině nebo na svahu do 1:5 postřikem na široko</t>
  </si>
  <si>
    <t>-174592700</t>
  </si>
  <si>
    <t>184813211</t>
  </si>
  <si>
    <t>Ochranné oplocení kořenové zóny stromu v rovině nebo na svahu do 1:5, výšky do 1500 mm</t>
  </si>
  <si>
    <t>202397562</t>
  </si>
  <si>
    <t>Instalace i odstranění</t>
  </si>
  <si>
    <t>2*3,14*1,2*10</t>
  </si>
  <si>
    <t>184911311</t>
  </si>
  <si>
    <t>Položení mulčovací textilie proti prorůstání plevelů kolem vysázených rostlin v rovině nebo na svahu do 1:5</t>
  </si>
  <si>
    <t>1304543790</t>
  </si>
  <si>
    <t>6931101R</t>
  </si>
  <si>
    <t>geotextilie netkaná separační, ochranná, filtrační, drenážní PES 200g/m2</t>
  </si>
  <si>
    <t>-462245013</t>
  </si>
  <si>
    <t>50*1,1 'Přepočtené koeficientem množství</t>
  </si>
  <si>
    <t>184911421</t>
  </si>
  <si>
    <t>Mulčování vysazených rostlin mulčovací kůrou, tl. do 100 mm v rovině nebo na svahu do 1:5</t>
  </si>
  <si>
    <t>59428517</t>
  </si>
  <si>
    <t>10391100</t>
  </si>
  <si>
    <t>kůra mulčovací VL</t>
  </si>
  <si>
    <t>33366548</t>
  </si>
  <si>
    <t>50*0,1</t>
  </si>
  <si>
    <t>5*1,2 'Přepočtené koeficientem množství</t>
  </si>
  <si>
    <t>185802113</t>
  </si>
  <si>
    <t xml:space="preserve">Hnojení půdy nebo trávníku  v rovině nebo na svahu do 1:5 umělým hnojivem na široko</t>
  </si>
  <si>
    <t>-1886259630</t>
  </si>
  <si>
    <t>820,0*0,05/1000</t>
  </si>
  <si>
    <t>25191155</t>
  </si>
  <si>
    <t>hnojivo průmyslové Cererit</t>
  </si>
  <si>
    <t>337735503</t>
  </si>
  <si>
    <t>820*0,05</t>
  </si>
  <si>
    <t>41*1,1 'Přepočtené koeficientem množství</t>
  </si>
  <si>
    <t>1858031R1</t>
  </si>
  <si>
    <t>Ošetření trávníku posečením a shrabáním v rovině a svahu do 1:5, včetně odvozu a likvidace biomasy</t>
  </si>
  <si>
    <t>1801946280</t>
  </si>
  <si>
    <t>820*6</t>
  </si>
  <si>
    <t>-1598361207</t>
  </si>
  <si>
    <t>-80405461</t>
  </si>
  <si>
    <t>-1363936210</t>
  </si>
  <si>
    <t>1264,25</t>
  </si>
  <si>
    <t>1264,25*1,05 'Přepočtené koeficientem množství</t>
  </si>
  <si>
    <t>-1609222383</t>
  </si>
  <si>
    <t>(255+35+70+(84+20+1)*0,5+795+50+28+70-160+(115+40)*0,25)*70/2200</t>
  </si>
  <si>
    <t>-1479640705</t>
  </si>
  <si>
    <t>Zlepšení aktivní zóny - pojížděné plochy - realizace dle skutečné potřeby</t>
  </si>
  <si>
    <t>(255+35+70+(84+20+1)*0,5)*2</t>
  </si>
  <si>
    <t>564821111</t>
  </si>
  <si>
    <t xml:space="preserve">Podklad ze štěrkodrti ŠD  s rozprostřením a zhutněním, po zhutnění tl. 80 mm</t>
  </si>
  <si>
    <t>-132664755</t>
  </si>
  <si>
    <t>Výplň vsakovací dlažby - frakce 4-16</t>
  </si>
  <si>
    <t>255*0,5</t>
  </si>
  <si>
    <t>564831111</t>
  </si>
  <si>
    <t xml:space="preserve">Podklad ze štěrkodrti ŠD  s rozprostřením a zhutněním, po zhutnění tl. 100 mm</t>
  </si>
  <si>
    <t>-763130371</t>
  </si>
  <si>
    <t>Chodníky s využitím konstrukce - frakce 0-32</t>
  </si>
  <si>
    <t>165</t>
  </si>
  <si>
    <t>Chodníky - předláždění</t>
  </si>
  <si>
    <t>-532453220</t>
  </si>
  <si>
    <t>255+35+(84+20+1)*0,5</t>
  </si>
  <si>
    <t>1416439938</t>
  </si>
  <si>
    <t>Frakce 0-32</t>
  </si>
  <si>
    <t>255+35</t>
  </si>
  <si>
    <t>564861111</t>
  </si>
  <si>
    <t xml:space="preserve">Podklad ze štěrkodrti ŠD  s rozprostřením a zhutněním, po zhutnění tl. 200 mm</t>
  </si>
  <si>
    <t>140025451</t>
  </si>
  <si>
    <t>Frakce 32-63, při vyhovující únosnosti pláně frakce 0-63</t>
  </si>
  <si>
    <t>795+50-13+28+70-165</t>
  </si>
  <si>
    <t>564871111</t>
  </si>
  <si>
    <t xml:space="preserve">Podklad ze štěrkodrti ŠD  s rozprostřením a zhutněním, po zhutnění tl. 250 mm</t>
  </si>
  <si>
    <t>-1178878331</t>
  </si>
  <si>
    <t>70+13</t>
  </si>
  <si>
    <t>2035694190</t>
  </si>
  <si>
    <t>2,3</t>
  </si>
  <si>
    <t>596211223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</si>
  <si>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300 m2</t>
  </si>
  <si>
    <t>1205906248</t>
  </si>
  <si>
    <t>795+70+50+28+70</t>
  </si>
  <si>
    <t>Předládění s využitím dlažby</t>
  </si>
  <si>
    <t>-825029454</t>
  </si>
  <si>
    <t>795+70</t>
  </si>
  <si>
    <t>865*1,01 'Přepočtené koeficientem množství</t>
  </si>
  <si>
    <t>821274937</t>
  </si>
  <si>
    <t>červená</t>
  </si>
  <si>
    <t>28*1,01 'Přepočtené koeficientem množství</t>
  </si>
  <si>
    <t>5924500R</t>
  </si>
  <si>
    <t>dlažba tvar čtverec betonová 200x200x80mm drážková přírodní</t>
  </si>
  <si>
    <t>109155312</t>
  </si>
  <si>
    <t>vodící linie</t>
  </si>
  <si>
    <t>70*1,01 'Přepočtené koeficientem množství</t>
  </si>
  <si>
    <t>59245226</t>
  </si>
  <si>
    <t>dlažba tvar obdélník betonová pro nevidomé 200x100x80mm barevná</t>
  </si>
  <si>
    <t>1274601552</t>
  </si>
  <si>
    <t>50*1,01 'Přepočtené koeficientem množství</t>
  </si>
  <si>
    <t>-1353824240</t>
  </si>
  <si>
    <t>invalidní stání</t>
  </si>
  <si>
    <t>129957931</t>
  </si>
  <si>
    <t>35-1</t>
  </si>
  <si>
    <t>34*1,02 'Přepočtené koeficientem množství</t>
  </si>
  <si>
    <t>-1432108002</t>
  </si>
  <si>
    <t>červená - dělící čáry</t>
  </si>
  <si>
    <t>2*5*0,1</t>
  </si>
  <si>
    <t>1*1,02 'Přepočtené koeficientem množství</t>
  </si>
  <si>
    <t>596412212</t>
  </si>
  <si>
    <t xml:space="preserve">Kladení dlažby z betonových vegetačních dlaždic pozemních komunikací  s ložem z kameniva těženého nebo drceného tl. do 50 mm, s vyplněním spár a vegetačních otvorů, s hutněním vibrováním tl. 80 mm, pro plochy přes 100 do 300 m2</t>
  </si>
  <si>
    <t>-460340967</t>
  </si>
  <si>
    <t>255</t>
  </si>
  <si>
    <t>592460R1</t>
  </si>
  <si>
    <t>dlažba plošná betonová vegetační 200x200x80mm - přírodní</t>
  </si>
  <si>
    <t>-958340789</t>
  </si>
  <si>
    <t>255-3,5</t>
  </si>
  <si>
    <t>251,5*1,02 'Přepočtené koeficientem množství</t>
  </si>
  <si>
    <t>592460R2</t>
  </si>
  <si>
    <t>dlažba plošná betonová vegetační 200x100x80mm - červená</t>
  </si>
  <si>
    <t>-818858752</t>
  </si>
  <si>
    <t>dělící čáry</t>
  </si>
  <si>
    <t>7*5*0,1</t>
  </si>
  <si>
    <t>3,5*1,02 'Přepočtené koeficientem množství</t>
  </si>
  <si>
    <t>-1310907003</t>
  </si>
  <si>
    <t>1046362615</t>
  </si>
  <si>
    <t>-998522788</t>
  </si>
  <si>
    <t>1017579135</t>
  </si>
  <si>
    <t>40445644</t>
  </si>
  <si>
    <t>informativní značky jiné IJ4a 500x500mm</t>
  </si>
  <si>
    <t>-1731198589</t>
  </si>
  <si>
    <t>40445645</t>
  </si>
  <si>
    <t>informativní značky jiné IJ4b 500mm</t>
  </si>
  <si>
    <t>-1586492570</t>
  </si>
  <si>
    <t>1297952301</t>
  </si>
  <si>
    <t>-757983117</t>
  </si>
  <si>
    <t>247543407</t>
  </si>
  <si>
    <t>-2063027220</t>
  </si>
  <si>
    <t>663616019</t>
  </si>
  <si>
    <t>915311112</t>
  </si>
  <si>
    <t xml:space="preserve">Vodorovné značení předformovaným termoplastem  dopravní značky barevné velikosti do 2 m2</t>
  </si>
  <si>
    <t>1693535010</t>
  </si>
  <si>
    <t>symbol 225</t>
  </si>
  <si>
    <t>-603304020</t>
  </si>
  <si>
    <t>-1158297545</t>
  </si>
  <si>
    <t>84*1,02 'Přepočtené koeficientem množství</t>
  </si>
  <si>
    <t>1912405310</t>
  </si>
  <si>
    <t>20*1,02 'Přepočtené koeficientem množství</t>
  </si>
  <si>
    <t>-1777765898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</si>
  <si>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</si>
  <si>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</si>
  <si>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-913852653</t>
  </si>
  <si>
    <t>Zapuštěné obrubníky 100/250 mm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</si>
  <si>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</si>
  <si>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</si>
  <si>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-35334350</t>
  </si>
  <si>
    <t>Obrubníky 100/250 mm s převýšením</t>
  </si>
  <si>
    <t>115</t>
  </si>
  <si>
    <t>59217017</t>
  </si>
  <si>
    <t>obrubník betonový chodníkový 1000x100x250mm</t>
  </si>
  <si>
    <t>1401105142</t>
  </si>
  <si>
    <t>I pro zapuštěné obrubníky</t>
  </si>
  <si>
    <t>115+40</t>
  </si>
  <si>
    <t>155*1,02 'Přepočtené koeficientem množství</t>
  </si>
  <si>
    <t>916331112</t>
  </si>
  <si>
    <t>Osazení zahradního obrubníku betonového s ložem tl. od 50 do 100 mm z betonu prostého tř. C 12/15 s boční opěrou z betonu prostého tř. C 12/15</t>
  </si>
  <si>
    <t>1572192236</t>
  </si>
  <si>
    <t>59217001</t>
  </si>
  <si>
    <t>obrubník betonový zahradní 1000x50x250mm</t>
  </si>
  <si>
    <t>1237471654</t>
  </si>
  <si>
    <t>120*1,02 'Přepočtené koeficientem množství</t>
  </si>
  <si>
    <t>-651612008</t>
  </si>
  <si>
    <t>9360011R1</t>
  </si>
  <si>
    <t xml:space="preserve">Zast. přístřešek - 2.moduly, konstr.ocel žár zink,střecha -  bezp.sklo, stěny - kal.sklo, lavice z trop.dřeva - dodávka, doprava a kompletní montáž, vč.základů - viz.výkr.č.10-3</t>
  </si>
  <si>
    <t>1741654692</t>
  </si>
  <si>
    <t>9360011R2</t>
  </si>
  <si>
    <t xml:space="preserve">Zast. přístřešek - 3.moduly, konstr.ocel žár zink,střecha -  bezp.sklo, stěny - kal.sklo, lavice z trop.dřeva - dodávka, doprava a kompletní montáž, vč.základů - viz.výkr.č.10-3</t>
  </si>
  <si>
    <t>479652877</t>
  </si>
  <si>
    <t>9360011R3</t>
  </si>
  <si>
    <t xml:space="preserve">Zast. přístřešek - 4.moduly, konstr.ocel žár zink,střecha -  bezp.sklo, stěny - kal.sklo, lavice z trop.dřeva - dodávka, doprava a kompletní montáž, vč.základů - viz.výkr.č.10-3</t>
  </si>
  <si>
    <t>1277229340</t>
  </si>
  <si>
    <t>936104213</t>
  </si>
  <si>
    <t xml:space="preserve">Montáž odpadkového koše  přichycením kotevními šrouby</t>
  </si>
  <si>
    <t>517198636</t>
  </si>
  <si>
    <t>7491012R</t>
  </si>
  <si>
    <t>koš odpadkový konstrukce kov, plášť tahokov</t>
  </si>
  <si>
    <t>-1108642648</t>
  </si>
  <si>
    <t>936124112</t>
  </si>
  <si>
    <t xml:space="preserve">Montáž lavičky parkové  stabilní se zabetonováním noh</t>
  </si>
  <si>
    <t>387869683</t>
  </si>
  <si>
    <t>7491010R</t>
  </si>
  <si>
    <t>lavička s opěradlem dl.1800 mm konstrukce-kov, sedák a opěradlo - tropické dřevo</t>
  </si>
  <si>
    <t>1091440018</t>
  </si>
  <si>
    <t>9361743R1</t>
  </si>
  <si>
    <t>Montáž stojanu na kola pro 7 kol kotevními šrouby na pevný podklad</t>
  </si>
  <si>
    <t>-116710372</t>
  </si>
  <si>
    <t>749101R1</t>
  </si>
  <si>
    <t>stojan na kola na 7 kol jednostranný, kov - viz.výkr.č. 10-3</t>
  </si>
  <si>
    <t>1314785922</t>
  </si>
  <si>
    <t>9361743R2</t>
  </si>
  <si>
    <t>Montáž stojanu na kola pro 16 kol kotevními šrouby na pevný podklad</t>
  </si>
  <si>
    <t>-1643013823</t>
  </si>
  <si>
    <t>749101R2</t>
  </si>
  <si>
    <t xml:space="preserve">stojan na kola na 16 kol oboustranný, kov  - viz.výkres č.10-3</t>
  </si>
  <si>
    <t>-202173104</t>
  </si>
  <si>
    <t>1970632194</t>
  </si>
  <si>
    <t>(120*0,1+(2,3+710)*0,2)*1,7</t>
  </si>
  <si>
    <t>-1006799405</t>
  </si>
  <si>
    <t>262,582*5</t>
  </si>
  <si>
    <t>111</t>
  </si>
  <si>
    <t>-428099258</t>
  </si>
  <si>
    <t>(235+160)*0,05*2,35</t>
  </si>
  <si>
    <t>Betonová dlažba</t>
  </si>
  <si>
    <t>40*0,04*2,2</t>
  </si>
  <si>
    <t>Betonová zámková dlažba</t>
  </si>
  <si>
    <t>350*0,06*2,2</t>
  </si>
  <si>
    <t>0,10*0,25*170*2,2</t>
  </si>
  <si>
    <t>Betonová suť z chodníků</t>
  </si>
  <si>
    <t>(120+85)*0,1*2,2</t>
  </si>
  <si>
    <t>Železobeton - zrušená šachta</t>
  </si>
  <si>
    <t>0,8*2,4</t>
  </si>
  <si>
    <t>Živice</t>
  </si>
  <si>
    <t>(120*0,04+25*0,3)*2,35</t>
  </si>
  <si>
    <t>112</t>
  </si>
  <si>
    <t>-1721131942</t>
  </si>
  <si>
    <t>181,408</t>
  </si>
  <si>
    <t>113</t>
  </si>
  <si>
    <t>-2016958640</t>
  </si>
  <si>
    <t>262,582</t>
  </si>
  <si>
    <t>114</t>
  </si>
  <si>
    <t>1059274922</t>
  </si>
  <si>
    <t>998223011</t>
  </si>
  <si>
    <t xml:space="preserve">Přesun hmot pro pozemní komunikace s krytem dlážděným  dopravní vzdálenost do 200 m jakékoliv délky objektu</t>
  </si>
  <si>
    <t>-751073946</t>
  </si>
  <si>
    <t>116</t>
  </si>
  <si>
    <t>998223091</t>
  </si>
  <si>
    <t xml:space="preserve">Přesun hmot pro pozemní komunikace s krytem dlážděným  Příplatek k ceně za zvětšený přesun přes vymezenou největší dopravní vzdálenost do 1000 m</t>
  </si>
  <si>
    <t>1997745867</t>
  </si>
  <si>
    <t>SO 401 - Osvětlení přechodu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</si>
  <si>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</si>
  <si>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</si>
  <si>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</si>
  <si>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</si>
  <si>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11900142R</t>
  </si>
  <si>
    <t xml:space="preserve">Lože z kabelů z písku nebo štěrkopísku 10 cm nad kabel </t>
  </si>
  <si>
    <t>1502620842</t>
  </si>
  <si>
    <t>131251100</t>
  </si>
  <si>
    <t>Hloubení nezapažených jam a zářezů strojně s urovnáním dna do předepsaného profilu a spádu v hornině třídy těžitelnosti I skupiny 3 do 20 m3</t>
  </si>
  <si>
    <t>-1290643636</t>
  </si>
  <si>
    <t>1*1*1,5</t>
  </si>
  <si>
    <t>132251101</t>
  </si>
  <si>
    <t>Hloubení nezapažených rýh šířky do 800 mm strojně s urovnáním dna do předepsaného profilu a spádu v hornině třídy těžitelnosti I skupiny 3 do 20 m3</t>
  </si>
  <si>
    <t>-1450032891</t>
  </si>
  <si>
    <t>0,35*0,7*23</t>
  </si>
  <si>
    <t>-1906598291</t>
  </si>
  <si>
    <t>1,5+5,635</t>
  </si>
  <si>
    <t>167151101</t>
  </si>
  <si>
    <t>Nakládání, skládání a překládání neulehlého výkopku nebo sypaniny strojně nakládání, množství do 100 m3, z horniny třídy těžitelnosti I, skupiny 1 až 3</t>
  </si>
  <si>
    <t>1539647833</t>
  </si>
  <si>
    <t>7,135</t>
  </si>
  <si>
    <t>-696723467</t>
  </si>
  <si>
    <t>7,135*1,7</t>
  </si>
  <si>
    <t>734766319</t>
  </si>
  <si>
    <t>0,35*(0,7-0,3)*23</t>
  </si>
  <si>
    <t>-854932829</t>
  </si>
  <si>
    <t>3,22*1,7</t>
  </si>
  <si>
    <t>5,474*1,2 'Přepočtené koeficientem množství</t>
  </si>
  <si>
    <t>46020161R</t>
  </si>
  <si>
    <t xml:space="preserve">Hloubení nezapažených kabelových rýh strojně  zarovnání kabelových rýh po výkopu strojně, šířka rýhy do 50 cm</t>
  </si>
  <si>
    <t>905212631</t>
  </si>
  <si>
    <t>275313611</t>
  </si>
  <si>
    <t>Základy z betonu prostého patky a bloky z betonu kamenem neprokládaného tř. C 16/20</t>
  </si>
  <si>
    <t>-1895909557</t>
  </si>
  <si>
    <t>PSV</t>
  </si>
  <si>
    <t>Práce a dodávky PSV</t>
  </si>
  <si>
    <t>741</t>
  </si>
  <si>
    <t>Elektroinstalace - silnoproud</t>
  </si>
  <si>
    <t>7413RVO01</t>
  </si>
  <si>
    <t>Osvětlovací stožár třístupňovací bezpaticový, žárově zinkovaný, výška 6 m nad terénem - dodávka a montáž</t>
  </si>
  <si>
    <t>1487971872</t>
  </si>
  <si>
    <t>7413RVO02</t>
  </si>
  <si>
    <t xml:space="preserve">Výložník rovný 3,00 m  žárově zinkovaný - dodávka a montáž</t>
  </si>
  <si>
    <t>ks</t>
  </si>
  <si>
    <t>-1510095312</t>
  </si>
  <si>
    <t>7413RVO03</t>
  </si>
  <si>
    <t xml:space="preserve">Svítidlo typu ZEBRA LED 1x90W s napěťovou regulací,  viz.výkr.dokumentace, vč.světleného zdroje - dodávka a montáž</t>
  </si>
  <si>
    <t>472311254</t>
  </si>
  <si>
    <t>7413RVO04</t>
  </si>
  <si>
    <t>Stožárová výzbroj - dodávka a montáž</t>
  </si>
  <si>
    <t>-1008749177</t>
  </si>
  <si>
    <t>7413RVO05</t>
  </si>
  <si>
    <t xml:space="preserve">Kabel CYKY 4 x16 mm2  - dodávka a montáž</t>
  </si>
  <si>
    <t>1509810357</t>
  </si>
  <si>
    <t>23+1,5+1,5</t>
  </si>
  <si>
    <t>7413RVO06</t>
  </si>
  <si>
    <t>Kabel CYKY-3Cx1,5 mm - dodávka a montáž</t>
  </si>
  <si>
    <t>1999007800</t>
  </si>
  <si>
    <t>7413RVO07</t>
  </si>
  <si>
    <t>Zemnič FeZn-D10 (0,62 kg/bm) - dodávka a montáž</t>
  </si>
  <si>
    <t>-598280563</t>
  </si>
  <si>
    <t>7413RVO08</t>
  </si>
  <si>
    <t>Svorka hromsvodní uzemňovací - SP připojovací - dodávka a montáži</t>
  </si>
  <si>
    <t>1274246059</t>
  </si>
  <si>
    <t>1+1</t>
  </si>
  <si>
    <t>7413RVO09</t>
  </si>
  <si>
    <t>Ukončení kabelů smršťovací záklopkou 5 x 16 mm2 - dodávka a montáž</t>
  </si>
  <si>
    <t>-379915676</t>
  </si>
  <si>
    <t>7413RVO10</t>
  </si>
  <si>
    <t>Ukončení vodičů v rozvaděčích do 2,5 mm2- montáž</t>
  </si>
  <si>
    <t>-1719523009</t>
  </si>
  <si>
    <t>7413RVO11</t>
  </si>
  <si>
    <t>Ukončení vodičů v rozvaděčích do 16 mm2 - montáž</t>
  </si>
  <si>
    <t>1078553648</t>
  </si>
  <si>
    <t>7413RVO12</t>
  </si>
  <si>
    <t>Vyhledání připojovacího místa</t>
  </si>
  <si>
    <t>458401471</t>
  </si>
  <si>
    <t>7413RVO13</t>
  </si>
  <si>
    <t>Provedení revizních zkoušek</t>
  </si>
  <si>
    <t>196454717</t>
  </si>
  <si>
    <t>Předpokládaný rozsah 5 hodin</t>
  </si>
  <si>
    <t>7413RVO14</t>
  </si>
  <si>
    <t>Podružný materiál - kompletní</t>
  </si>
  <si>
    <t>-1182725889</t>
  </si>
  <si>
    <t>7413RVO15</t>
  </si>
  <si>
    <t>Liniové schéma zapojení rozvodů VO, 1 hod/stožár</t>
  </si>
  <si>
    <t>1036700973</t>
  </si>
  <si>
    <t>1*1</t>
  </si>
  <si>
    <t>7413RVO16</t>
  </si>
  <si>
    <t>Plošina pro výškové práce - 4 hod/stožár</t>
  </si>
  <si>
    <t>-298459019</t>
  </si>
  <si>
    <t>1*4</t>
  </si>
  <si>
    <t>7413RVO17</t>
  </si>
  <si>
    <t>Spolupráce se správcem VO, trvalý dozor správce - 1 hod/stožár</t>
  </si>
  <si>
    <t>1597165362</t>
  </si>
  <si>
    <t>7413RVO18</t>
  </si>
  <si>
    <t>Koordinace postupu prací s ostatními profesemi - 1 hod/stožár</t>
  </si>
  <si>
    <t>-2030484319</t>
  </si>
  <si>
    <t>7413RVO19</t>
  </si>
  <si>
    <t>Napojení na stávající rozvod VO</t>
  </si>
  <si>
    <t>-1894615634</t>
  </si>
  <si>
    <t>7413RVO20</t>
  </si>
  <si>
    <t>Zkušební provoz</t>
  </si>
  <si>
    <t>699224395</t>
  </si>
  <si>
    <t>Práce a dodávky M</t>
  </si>
  <si>
    <t>46-M</t>
  </si>
  <si>
    <t>Zemní práce při extr.mont.pracích</t>
  </si>
  <si>
    <t>46049001R</t>
  </si>
  <si>
    <t xml:space="preserve">Krytí kabelů, spojek, koncovek a odbočnic  kabelů výstražnou fólií z PVC včetně vyrovnání povrchu rýhy, rozvinutí a uložení fólie do rýhy, fólie šířky do 34cm</t>
  </si>
  <si>
    <t>1701996889</t>
  </si>
  <si>
    <t>46052017R</t>
  </si>
  <si>
    <t>Montáž trubek ochranných uložených volně do rýhy plastových ohebných, vnitřního průměru přes 50 do 90 mm</t>
  </si>
  <si>
    <t>-1950238905</t>
  </si>
  <si>
    <t>34571352</t>
  </si>
  <si>
    <t>trubka elektroinstalační ohebná dvouplášťová korugovaná (chránička) D 52/63mm, HDPE+LDPE</t>
  </si>
  <si>
    <t>128</t>
  </si>
  <si>
    <t>-206471647</t>
  </si>
  <si>
    <t>26*1,1 'Přepočtené koeficientem množství</t>
  </si>
  <si>
    <t>46053111R</t>
  </si>
  <si>
    <t xml:space="preserve">Osazení kotevního kalichu z trubky plastové pro stožár VO D 300 x 1500, v ose patky  - kompletní, vč.dodávky trubky </t>
  </si>
  <si>
    <t>892164451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</si>
</sst>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342021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Otrokovice - revitalizace autobusového nádraží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Otrokovice - Bahňák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22. 9. 2021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M.Sedlářová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000 -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000 - Vedlejší a ostat...'!P121</f>
        <v>0</v>
      </c>
      <c r="AV95" s="129">
        <f>'SO 000 - Vedlejší a ostat...'!J33</f>
        <v>0</v>
      </c>
      <c r="AW95" s="129">
        <f>'SO 000 - Vedlejší a ostat...'!J34</f>
        <v>0</v>
      </c>
      <c r="AX95" s="129">
        <f>'SO 000 - Vedlejší a ostat...'!J35</f>
        <v>0</v>
      </c>
      <c r="AY95" s="129">
        <f>'SO 000 - Vedlejší a ostat...'!J36</f>
        <v>0</v>
      </c>
      <c r="AZ95" s="129">
        <f>'SO 000 - Vedlejší a ostat...'!F33</f>
        <v>0</v>
      </c>
      <c r="BA95" s="129">
        <f>'SO 000 - Vedlejší a ostat...'!F34</f>
        <v>0</v>
      </c>
      <c r="BB95" s="129">
        <f>'SO 000 - Vedlejší a ostat...'!F35</f>
        <v>0</v>
      </c>
      <c r="BC95" s="129">
        <f>'SO 000 - Vedlejší a ostat...'!F36</f>
        <v>0</v>
      </c>
      <c r="BD95" s="131">
        <f>'SO 000 - Vedlejší a ostat...'!F37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Komunikace a zas...'!J30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101 - Komunikace a zas...'!P127</f>
        <v>0</v>
      </c>
      <c r="AV96" s="129">
        <f>'SO 101 - Komunikace a zas...'!J33</f>
        <v>0</v>
      </c>
      <c r="AW96" s="129">
        <f>'SO 101 - Komunikace a zas...'!J34</f>
        <v>0</v>
      </c>
      <c r="AX96" s="129">
        <f>'SO 101 - Komunikace a zas...'!J35</f>
        <v>0</v>
      </c>
      <c r="AY96" s="129">
        <f>'SO 101 - Komunikace a zas...'!J36</f>
        <v>0</v>
      </c>
      <c r="AZ96" s="129">
        <f>'SO 101 - Komunikace a zas...'!F33</f>
        <v>0</v>
      </c>
      <c r="BA96" s="129">
        <f>'SO 101 - Komunikace a zas...'!F34</f>
        <v>0</v>
      </c>
      <c r="BB96" s="129">
        <f>'SO 101 - Komunikace a zas...'!F35</f>
        <v>0</v>
      </c>
      <c r="BC96" s="129">
        <f>'SO 101 - Komunikace a zas...'!F36</f>
        <v>0</v>
      </c>
      <c r="BD96" s="131">
        <f>'SO 101 - Komunikace a zas...'!F37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102 - Parkovací stání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102 - Parkovací stání ...'!P127</f>
        <v>0</v>
      </c>
      <c r="AV97" s="129">
        <f>'SO 102 - Parkovací stání ...'!J33</f>
        <v>0</v>
      </c>
      <c r="AW97" s="129">
        <f>'SO 102 - Parkovací stání ...'!J34</f>
        <v>0</v>
      </c>
      <c r="AX97" s="129">
        <f>'SO 102 - Parkovací stání ...'!J35</f>
        <v>0</v>
      </c>
      <c r="AY97" s="129">
        <f>'SO 102 - Parkovací stání ...'!J36</f>
        <v>0</v>
      </c>
      <c r="AZ97" s="129">
        <f>'SO 102 - Parkovací stání ...'!F33</f>
        <v>0</v>
      </c>
      <c r="BA97" s="129">
        <f>'SO 102 - Parkovací stání ...'!F34</f>
        <v>0</v>
      </c>
      <c r="BB97" s="129">
        <f>'SO 102 - Parkovací stání ...'!F35</f>
        <v>0</v>
      </c>
      <c r="BC97" s="129">
        <f>'SO 102 - Parkovací stání ...'!F36</f>
        <v>0</v>
      </c>
      <c r="BD97" s="131">
        <f>'SO 102 - Parkovací stání 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401 - Osvětlení přechodu'!J30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'SO 401 - Osvětlení přechodu'!P123</f>
        <v>0</v>
      </c>
      <c r="AV98" s="134">
        <f>'SO 401 - Osvětlení přechodu'!J33</f>
        <v>0</v>
      </c>
      <c r="AW98" s="134">
        <f>'SO 401 - Osvětlení přechodu'!J34</f>
        <v>0</v>
      </c>
      <c r="AX98" s="134">
        <f>'SO 401 - Osvětlení přechodu'!J35</f>
        <v>0</v>
      </c>
      <c r="AY98" s="134">
        <f>'SO 401 - Osvětlení přechodu'!J36</f>
        <v>0</v>
      </c>
      <c r="AZ98" s="134">
        <f>'SO 401 - Osvětlení přechodu'!F33</f>
        <v>0</v>
      </c>
      <c r="BA98" s="134">
        <f>'SO 401 - Osvětlení přechodu'!F34</f>
        <v>0</v>
      </c>
      <c r="BB98" s="134">
        <f>'SO 401 - Osvětlení přechodu'!F35</f>
        <v>0</v>
      </c>
      <c r="BC98" s="134">
        <f>'SO 401 - Osvětlení přechodu'!F36</f>
        <v>0</v>
      </c>
      <c r="BD98" s="136">
        <f>'SO 401 - Osvětlení přechodu'!F37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f+GMMSgINuM72/dvAwJhiUEVL+ht1scvim2Bq588Lxy9N8581/5c1cyEvT8kXJo22hh5GnxQuoCoTdHvac73wQ==" hashValue="QqXkG/47Hm7+10JryU4K2kxhZWVNxmVEu2M/lozSIFSkU1W6hlnHFqCeNjvyiaK2w76c5PbHibPbLuWBSacUWQ==" algorithmName="SHA-512" password="CA9C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a ostat...'!C2" display="/"/>
    <hyperlink ref="A96" location="'SO 101 - Komunikace a zas...'!C2" display="/"/>
    <hyperlink ref="A97" location="'SO 102 - Parkovací stání ...'!C2" display="/"/>
    <hyperlink ref="A98" location="'SO 401 - Osvětlení přech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revitalizace autobusového nádraží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ROUND((SUM(BE121:BE168)),  2)</f>
        <v>0</v>
      </c>
      <c r="G33" s="39"/>
      <c r="H33" s="39"/>
      <c r="I33" s="156">
        <v>0.20999999999999999</v>
      </c>
      <c r="J33" s="155">
        <f>ROUND(((SUM(BE121:BE168))*I33),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ROUND((SUM(BF121:BF168)),  2)</f>
        <v>0</v>
      </c>
      <c r="G34" s="39"/>
      <c r="H34" s="39"/>
      <c r="I34" s="156">
        <v>0.14999999999999999</v>
      </c>
      <c r="J34" s="155">
        <f>ROUND(((SUM(BF121:BF168))*I34),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ROUND((SUM(BG121:BG168)),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ROUND((SUM(BH121:BH168)),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revitalizace autobusového nádraží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- Bahňák</v>
      </c>
      <c r="G89" s="41"/>
      <c r="H89" s="41"/>
      <c r="I89" s="33" t="s">
        <v>22</v>
      </c>
      <c r="J89" s="80" t="str">
        <f>IF(J12="","",J12)</f>
        <v>22. 9. 2021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J160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109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Otrokovice - revitalizace autobusového nádraží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000 - Vedlejší a ostatní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Otrokovice - Bahňák</v>
      </c>
      <c r="G115" s="41"/>
      <c r="H115" s="41"/>
      <c r="I115" s="33" t="s">
        <v>22</v>
      </c>
      <c r="J115" s="80" t="str">
        <f>IF(J12="","",J12)</f>
        <v>22. 9. 2021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Otrokovice</v>
      </c>
      <c r="G117" s="41"/>
      <c r="H117" s="41"/>
      <c r="I117" s="33" t="s">
        <v>30</v>
      </c>
      <c r="J117" s="37" t="str">
        <f>E21</f>
        <v>M.Sedlářová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Ing.L.Alster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110</v>
      </c>
      <c r="D120" s="195" t="s">
        <v>61</v>
      </c>
      <c r="E120" s="195" t="s">
        <v>57</v>
      </c>
      <c r="F120" s="195" t="s">
        <v>58</v>
      </c>
      <c r="G120" s="195" t="s">
        <v>111</v>
      </c>
      <c r="H120" s="195" t="s">
        <v>112</v>
      </c>
      <c r="I120" s="195" t="s">
        <v>113</v>
      </c>
      <c r="J120" s="196" t="s">
        <v>101</v>
      </c>
      <c r="K120" s="197" t="s">
        <v>114</v>
      </c>
      <c r="L120" s="198"/>
      <c r="M120" s="101" t="s">
        <v>1</v>
      </c>
      <c r="N120" s="102" t="s">
        <v>40</v>
      </c>
      <c r="O120" s="102" t="s">
        <v>115</v>
      </c>
      <c r="P120" s="102" t="s">
        <v>116</v>
      </c>
      <c r="Q120" s="102" t="s">
        <v>117</v>
      </c>
      <c r="R120" s="102" t="s">
        <v>118</v>
      </c>
      <c r="S120" s="102" t="s">
        <v>119</v>
      </c>
      <c r="T120" s="103" t="s">
        <v>120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121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103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122</v>
      </c>
      <c r="F122" s="207" t="s">
        <v>123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P123+P135+P152+P160</f>
        <v>0</v>
      </c>
      <c r="Q122" s="212"/>
      <c r="R122" s="213">
        <f>R123+R135+R152+R160</f>
        <v>0</v>
      </c>
      <c r="S122" s="212"/>
      <c r="T122" s="214">
        <f>T123+T135+T152+T160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124</v>
      </c>
      <c r="AT122" s="216" t="s">
        <v>75</v>
      </c>
      <c r="AU122" s="216" t="s">
        <v>76</v>
      </c>
      <c r="AY122" s="215" t="s">
        <v>125</v>
      </c>
      <c r="BK122" s="217">
        <f>BK123+BK135+BK152+BK160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126</v>
      </c>
      <c r="F123" s="218" t="s">
        <v>127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SUM(P124:P134)</f>
        <v>0</v>
      </c>
      <c r="Q123" s="212"/>
      <c r="R123" s="213">
        <f>SUM(R124:R134)</f>
        <v>0</v>
      </c>
      <c r="S123" s="212"/>
      <c r="T123" s="214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124</v>
      </c>
      <c r="AT123" s="216" t="s">
        <v>75</v>
      </c>
      <c r="AU123" s="216" t="s">
        <v>84</v>
      </c>
      <c r="AY123" s="215" t="s">
        <v>125</v>
      </c>
      <c r="BK123" s="217">
        <f>SUM(BK124:BK134)</f>
        <v>0</v>
      </c>
    </row>
    <row r="124" s="2" customFormat="1" ht="16.5" customHeight="1">
      <c r="A124" s="39"/>
      <c r="B124" s="40"/>
      <c r="C124" s="220" t="s">
        <v>84</v>
      </c>
      <c r="D124" s="220" t="s">
        <v>128</v>
      </c>
      <c r="E124" s="221" t="s">
        <v>129</v>
      </c>
      <c r="F124" s="222" t="s">
        <v>130</v>
      </c>
      <c r="G124" s="223" t="s">
        <v>131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41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132</v>
      </c>
      <c r="AT124" s="232" t="s">
        <v>128</v>
      </c>
      <c r="AU124" s="232" t="s">
        <v>86</v>
      </c>
      <c r="AY124" s="18" t="s">
        <v>125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84</v>
      </c>
      <c r="BK124" s="233">
        <f>ROUND(I124*H124,2)</f>
        <v>0</v>
      </c>
      <c r="BL124" s="18" t="s">
        <v>132</v>
      </c>
      <c r="BM124" s="232" t="s">
        <v>133</v>
      </c>
    </row>
    <row r="125" s="13" customFormat="1">
      <c r="A125" s="13"/>
      <c r="B125" s="234"/>
      <c r="C125" s="235"/>
      <c r="D125" s="236" t="s">
        <v>134</v>
      </c>
      <c r="E125" s="237" t="s">
        <v>1</v>
      </c>
      <c r="F125" s="238" t="s">
        <v>135</v>
      </c>
      <c r="G125" s="235"/>
      <c r="H125" s="237" t="s">
        <v>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134</v>
      </c>
      <c r="AU125" s="244" t="s">
        <v>86</v>
      </c>
      <c r="AV125" s="13" t="s">
        <v>84</v>
      </c>
      <c r="AW125" s="13" t="s">
        <v>32</v>
      </c>
      <c r="AX125" s="13" t="s">
        <v>76</v>
      </c>
      <c r="AY125" s="244" t="s">
        <v>125</v>
      </c>
    </row>
    <row r="126" s="14" customFormat="1">
      <c r="A126" s="14"/>
      <c r="B126" s="245"/>
      <c r="C126" s="246"/>
      <c r="D126" s="236" t="s">
        <v>134</v>
      </c>
      <c r="E126" s="247" t="s">
        <v>1</v>
      </c>
      <c r="F126" s="248" t="s">
        <v>84</v>
      </c>
      <c r="G126" s="246"/>
      <c r="H126" s="249">
        <v>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134</v>
      </c>
      <c r="AU126" s="255" t="s">
        <v>86</v>
      </c>
      <c r="AV126" s="14" t="s">
        <v>86</v>
      </c>
      <c r="AW126" s="14" t="s">
        <v>32</v>
      </c>
      <c r="AX126" s="14" t="s">
        <v>84</v>
      </c>
      <c r="AY126" s="255" t="s">
        <v>125</v>
      </c>
    </row>
    <row r="127" s="2" customFormat="1" ht="16.5" customHeight="1">
      <c r="A127" s="39"/>
      <c r="B127" s="40"/>
      <c r="C127" s="220" t="s">
        <v>86</v>
      </c>
      <c r="D127" s="220" t="s">
        <v>128</v>
      </c>
      <c r="E127" s="221" t="s">
        <v>136</v>
      </c>
      <c r="F127" s="222" t="s">
        <v>137</v>
      </c>
      <c r="G127" s="223" t="s">
        <v>138</v>
      </c>
      <c r="H127" s="224">
        <v>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41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132</v>
      </c>
      <c r="AT127" s="232" t="s">
        <v>128</v>
      </c>
      <c r="AU127" s="232" t="s">
        <v>86</v>
      </c>
      <c r="AY127" s="18" t="s">
        <v>125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84</v>
      </c>
      <c r="BK127" s="233">
        <f>ROUND(I127*H127,2)</f>
        <v>0</v>
      </c>
      <c r="BL127" s="18" t="s">
        <v>132</v>
      </c>
      <c r="BM127" s="232" t="s">
        <v>139</v>
      </c>
    </row>
    <row r="128" s="13" customFormat="1">
      <c r="A128" s="13"/>
      <c r="B128" s="234"/>
      <c r="C128" s="235"/>
      <c r="D128" s="236" t="s">
        <v>134</v>
      </c>
      <c r="E128" s="237" t="s">
        <v>1</v>
      </c>
      <c r="F128" s="238" t="s">
        <v>140</v>
      </c>
      <c r="G128" s="235"/>
      <c r="H128" s="237" t="s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134</v>
      </c>
      <c r="AU128" s="244" t="s">
        <v>86</v>
      </c>
      <c r="AV128" s="13" t="s">
        <v>84</v>
      </c>
      <c r="AW128" s="13" t="s">
        <v>32</v>
      </c>
      <c r="AX128" s="13" t="s">
        <v>76</v>
      </c>
      <c r="AY128" s="244" t="s">
        <v>125</v>
      </c>
    </row>
    <row r="129" s="14" customFormat="1">
      <c r="A129" s="14"/>
      <c r="B129" s="245"/>
      <c r="C129" s="246"/>
      <c r="D129" s="236" t="s">
        <v>134</v>
      </c>
      <c r="E129" s="247" t="s">
        <v>1</v>
      </c>
      <c r="F129" s="248" t="s">
        <v>84</v>
      </c>
      <c r="G129" s="246"/>
      <c r="H129" s="249">
        <v>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134</v>
      </c>
      <c r="AU129" s="255" t="s">
        <v>86</v>
      </c>
      <c r="AV129" s="14" t="s">
        <v>86</v>
      </c>
      <c r="AW129" s="14" t="s">
        <v>32</v>
      </c>
      <c r="AX129" s="14" t="s">
        <v>84</v>
      </c>
      <c r="AY129" s="255" t="s">
        <v>125</v>
      </c>
    </row>
    <row r="130" s="2" customFormat="1" ht="16.5" customHeight="1">
      <c r="A130" s="39"/>
      <c r="B130" s="40"/>
      <c r="C130" s="220" t="s">
        <v>141</v>
      </c>
      <c r="D130" s="220" t="s">
        <v>128</v>
      </c>
      <c r="E130" s="221" t="s">
        <v>142</v>
      </c>
      <c r="F130" s="222" t="s">
        <v>143</v>
      </c>
      <c r="G130" s="223" t="s">
        <v>144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132</v>
      </c>
      <c r="AT130" s="232" t="s">
        <v>128</v>
      </c>
      <c r="AU130" s="232" t="s">
        <v>86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132</v>
      </c>
      <c r="BM130" s="232" t="s">
        <v>145</v>
      </c>
    </row>
    <row r="131" s="13" customFormat="1">
      <c r="A131" s="13"/>
      <c r="B131" s="234"/>
      <c r="C131" s="235"/>
      <c r="D131" s="236" t="s">
        <v>134</v>
      </c>
      <c r="E131" s="237" t="s">
        <v>1</v>
      </c>
      <c r="F131" s="238" t="s">
        <v>146</v>
      </c>
      <c r="G131" s="235"/>
      <c r="H131" s="237" t="s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134</v>
      </c>
      <c r="AU131" s="244" t="s">
        <v>86</v>
      </c>
      <c r="AV131" s="13" t="s">
        <v>84</v>
      </c>
      <c r="AW131" s="13" t="s">
        <v>32</v>
      </c>
      <c r="AX131" s="13" t="s">
        <v>76</v>
      </c>
      <c r="AY131" s="244" t="s">
        <v>125</v>
      </c>
    </row>
    <row r="132" s="14" customFormat="1">
      <c r="A132" s="14"/>
      <c r="B132" s="245"/>
      <c r="C132" s="246"/>
      <c r="D132" s="236" t="s">
        <v>134</v>
      </c>
      <c r="E132" s="247" t="s">
        <v>1</v>
      </c>
      <c r="F132" s="248" t="s">
        <v>84</v>
      </c>
      <c r="G132" s="246"/>
      <c r="H132" s="249">
        <v>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134</v>
      </c>
      <c r="AU132" s="255" t="s">
        <v>86</v>
      </c>
      <c r="AV132" s="14" t="s">
        <v>86</v>
      </c>
      <c r="AW132" s="14" t="s">
        <v>32</v>
      </c>
      <c r="AX132" s="14" t="s">
        <v>84</v>
      </c>
      <c r="AY132" s="255" t="s">
        <v>125</v>
      </c>
    </row>
    <row r="133" s="2" customFormat="1" ht="16.5" customHeight="1">
      <c r="A133" s="39"/>
      <c r="B133" s="40"/>
      <c r="C133" s="220" t="s">
        <v>147</v>
      </c>
      <c r="D133" s="220" t="s">
        <v>128</v>
      </c>
      <c r="E133" s="221" t="s">
        <v>148</v>
      </c>
      <c r="F133" s="222" t="s">
        <v>149</v>
      </c>
      <c r="G133" s="223" t="s">
        <v>150</v>
      </c>
      <c r="H133" s="224">
        <v>60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41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132</v>
      </c>
      <c r="AT133" s="232" t="s">
        <v>128</v>
      </c>
      <c r="AU133" s="232" t="s">
        <v>86</v>
      </c>
      <c r="AY133" s="18" t="s">
        <v>125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84</v>
      </c>
      <c r="BK133" s="233">
        <f>ROUND(I133*H133,2)</f>
        <v>0</v>
      </c>
      <c r="BL133" s="18" t="s">
        <v>132</v>
      </c>
      <c r="BM133" s="232" t="s">
        <v>151</v>
      </c>
    </row>
    <row r="134" s="14" customFormat="1">
      <c r="A134" s="14"/>
      <c r="B134" s="245"/>
      <c r="C134" s="246"/>
      <c r="D134" s="236" t="s">
        <v>134</v>
      </c>
      <c r="E134" s="247" t="s">
        <v>1</v>
      </c>
      <c r="F134" s="248" t="s">
        <v>152</v>
      </c>
      <c r="G134" s="246"/>
      <c r="H134" s="249">
        <v>60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134</v>
      </c>
      <c r="AU134" s="255" t="s">
        <v>86</v>
      </c>
      <c r="AV134" s="14" t="s">
        <v>86</v>
      </c>
      <c r="AW134" s="14" t="s">
        <v>32</v>
      </c>
      <c r="AX134" s="14" t="s">
        <v>84</v>
      </c>
      <c r="AY134" s="255" t="s">
        <v>125</v>
      </c>
    </row>
    <row r="135" s="12" customFormat="1" ht="22.8" customHeight="1">
      <c r="A135" s="12"/>
      <c r="B135" s="204"/>
      <c r="C135" s="205"/>
      <c r="D135" s="206" t="s">
        <v>75</v>
      </c>
      <c r="E135" s="218" t="s">
        <v>153</v>
      </c>
      <c r="F135" s="218" t="s">
        <v>154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SUM(P136:P151)</f>
        <v>0</v>
      </c>
      <c r="Q135" s="212"/>
      <c r="R135" s="213">
        <f>SUM(R136:R151)</f>
        <v>0</v>
      </c>
      <c r="S135" s="212"/>
      <c r="T135" s="214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124</v>
      </c>
      <c r="AT135" s="216" t="s">
        <v>75</v>
      </c>
      <c r="AU135" s="216" t="s">
        <v>84</v>
      </c>
      <c r="AY135" s="215" t="s">
        <v>125</v>
      </c>
      <c r="BK135" s="217">
        <f>SUM(BK136:BK151)</f>
        <v>0</v>
      </c>
    </row>
    <row r="136" s="2" customFormat="1" ht="16.5" customHeight="1">
      <c r="A136" s="39"/>
      <c r="B136" s="40"/>
      <c r="C136" s="220" t="s">
        <v>124</v>
      </c>
      <c r="D136" s="220" t="s">
        <v>128</v>
      </c>
      <c r="E136" s="221" t="s">
        <v>155</v>
      </c>
      <c r="F136" s="222" t="s">
        <v>156</v>
      </c>
      <c r="G136" s="223" t="s">
        <v>144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132</v>
      </c>
      <c r="AT136" s="232" t="s">
        <v>128</v>
      </c>
      <c r="AU136" s="232" t="s">
        <v>86</v>
      </c>
      <c r="AY136" s="18" t="s">
        <v>125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132</v>
      </c>
      <c r="BM136" s="232" t="s">
        <v>157</v>
      </c>
    </row>
    <row r="137" s="13" customFormat="1">
      <c r="A137" s="13"/>
      <c r="B137" s="234"/>
      <c r="C137" s="235"/>
      <c r="D137" s="236" t="s">
        <v>134</v>
      </c>
      <c r="E137" s="237" t="s">
        <v>1</v>
      </c>
      <c r="F137" s="238" t="s">
        <v>158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134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125</v>
      </c>
    </row>
    <row r="138" s="14" customFormat="1">
      <c r="A138" s="14"/>
      <c r="B138" s="245"/>
      <c r="C138" s="246"/>
      <c r="D138" s="236" t="s">
        <v>134</v>
      </c>
      <c r="E138" s="247" t="s">
        <v>1</v>
      </c>
      <c r="F138" s="248" t="s">
        <v>84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134</v>
      </c>
      <c r="AU138" s="255" t="s">
        <v>86</v>
      </c>
      <c r="AV138" s="14" t="s">
        <v>86</v>
      </c>
      <c r="AW138" s="14" t="s">
        <v>32</v>
      </c>
      <c r="AX138" s="14" t="s">
        <v>84</v>
      </c>
      <c r="AY138" s="255" t="s">
        <v>125</v>
      </c>
    </row>
    <row r="139" s="2" customFormat="1" ht="16.5" customHeight="1">
      <c r="A139" s="39"/>
      <c r="B139" s="40"/>
      <c r="C139" s="220" t="s">
        <v>159</v>
      </c>
      <c r="D139" s="220" t="s">
        <v>128</v>
      </c>
      <c r="E139" s="221" t="s">
        <v>160</v>
      </c>
      <c r="F139" s="222" t="s">
        <v>161</v>
      </c>
      <c r="G139" s="223" t="s">
        <v>162</v>
      </c>
      <c r="H139" s="224">
        <v>1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132</v>
      </c>
      <c r="AT139" s="232" t="s">
        <v>128</v>
      </c>
      <c r="AU139" s="232" t="s">
        <v>86</v>
      </c>
      <c r="AY139" s="18" t="s">
        <v>125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84</v>
      </c>
      <c r="BK139" s="233">
        <f>ROUND(I139*H139,2)</f>
        <v>0</v>
      </c>
      <c r="BL139" s="18" t="s">
        <v>132</v>
      </c>
      <c r="BM139" s="232" t="s">
        <v>163</v>
      </c>
    </row>
    <row r="140" s="13" customFormat="1">
      <c r="A140" s="13"/>
      <c r="B140" s="234"/>
      <c r="C140" s="235"/>
      <c r="D140" s="236" t="s">
        <v>134</v>
      </c>
      <c r="E140" s="237" t="s">
        <v>1</v>
      </c>
      <c r="F140" s="238" t="s">
        <v>164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134</v>
      </c>
      <c r="AU140" s="244" t="s">
        <v>86</v>
      </c>
      <c r="AV140" s="13" t="s">
        <v>84</v>
      </c>
      <c r="AW140" s="13" t="s">
        <v>32</v>
      </c>
      <c r="AX140" s="13" t="s">
        <v>76</v>
      </c>
      <c r="AY140" s="244" t="s">
        <v>125</v>
      </c>
    </row>
    <row r="141" s="13" customFormat="1">
      <c r="A141" s="13"/>
      <c r="B141" s="234"/>
      <c r="C141" s="235"/>
      <c r="D141" s="236" t="s">
        <v>134</v>
      </c>
      <c r="E141" s="237" t="s">
        <v>1</v>
      </c>
      <c r="F141" s="238" t="s">
        <v>165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134</v>
      </c>
      <c r="AU141" s="244" t="s">
        <v>86</v>
      </c>
      <c r="AV141" s="13" t="s">
        <v>84</v>
      </c>
      <c r="AW141" s="13" t="s">
        <v>32</v>
      </c>
      <c r="AX141" s="13" t="s">
        <v>76</v>
      </c>
      <c r="AY141" s="244" t="s">
        <v>125</v>
      </c>
    </row>
    <row r="142" s="14" customFormat="1">
      <c r="A142" s="14"/>
      <c r="B142" s="245"/>
      <c r="C142" s="246"/>
      <c r="D142" s="236" t="s">
        <v>134</v>
      </c>
      <c r="E142" s="247" t="s">
        <v>1</v>
      </c>
      <c r="F142" s="248" t="s">
        <v>84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134</v>
      </c>
      <c r="AU142" s="255" t="s">
        <v>86</v>
      </c>
      <c r="AV142" s="14" t="s">
        <v>86</v>
      </c>
      <c r="AW142" s="14" t="s">
        <v>32</v>
      </c>
      <c r="AX142" s="14" t="s">
        <v>84</v>
      </c>
      <c r="AY142" s="255" t="s">
        <v>125</v>
      </c>
    </row>
    <row r="143" s="2" customFormat="1" ht="16.5" customHeight="1">
      <c r="A143" s="39"/>
      <c r="B143" s="40"/>
      <c r="C143" s="220" t="s">
        <v>166</v>
      </c>
      <c r="D143" s="220" t="s">
        <v>128</v>
      </c>
      <c r="E143" s="221" t="s">
        <v>167</v>
      </c>
      <c r="F143" s="222" t="s">
        <v>168</v>
      </c>
      <c r="G143" s="223" t="s">
        <v>169</v>
      </c>
      <c r="H143" s="224">
        <v>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132</v>
      </c>
      <c r="AT143" s="232" t="s">
        <v>128</v>
      </c>
      <c r="AU143" s="232" t="s">
        <v>86</v>
      </c>
      <c r="AY143" s="18" t="s">
        <v>125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84</v>
      </c>
      <c r="BK143" s="233">
        <f>ROUND(I143*H143,2)</f>
        <v>0</v>
      </c>
      <c r="BL143" s="18" t="s">
        <v>132</v>
      </c>
      <c r="BM143" s="232" t="s">
        <v>170</v>
      </c>
    </row>
    <row r="144" s="13" customFormat="1">
      <c r="A144" s="13"/>
      <c r="B144" s="234"/>
      <c r="C144" s="235"/>
      <c r="D144" s="236" t="s">
        <v>134</v>
      </c>
      <c r="E144" s="237" t="s">
        <v>1</v>
      </c>
      <c r="F144" s="238" t="s">
        <v>171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134</v>
      </c>
      <c r="AU144" s="244" t="s">
        <v>86</v>
      </c>
      <c r="AV144" s="13" t="s">
        <v>84</v>
      </c>
      <c r="AW144" s="13" t="s">
        <v>32</v>
      </c>
      <c r="AX144" s="13" t="s">
        <v>76</v>
      </c>
      <c r="AY144" s="244" t="s">
        <v>125</v>
      </c>
    </row>
    <row r="145" s="14" customFormat="1">
      <c r="A145" s="14"/>
      <c r="B145" s="245"/>
      <c r="C145" s="246"/>
      <c r="D145" s="236" t="s">
        <v>134</v>
      </c>
      <c r="E145" s="247" t="s">
        <v>1</v>
      </c>
      <c r="F145" s="248" t="s">
        <v>84</v>
      </c>
      <c r="G145" s="246"/>
      <c r="H145" s="249">
        <v>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134</v>
      </c>
      <c r="AU145" s="255" t="s">
        <v>86</v>
      </c>
      <c r="AV145" s="14" t="s">
        <v>86</v>
      </c>
      <c r="AW145" s="14" t="s">
        <v>32</v>
      </c>
      <c r="AX145" s="14" t="s">
        <v>84</v>
      </c>
      <c r="AY145" s="255" t="s">
        <v>125</v>
      </c>
    </row>
    <row r="146" s="2" customFormat="1" ht="16.5" customHeight="1">
      <c r="A146" s="39"/>
      <c r="B146" s="40"/>
      <c r="C146" s="220" t="s">
        <v>172</v>
      </c>
      <c r="D146" s="220" t="s">
        <v>128</v>
      </c>
      <c r="E146" s="221" t="s">
        <v>173</v>
      </c>
      <c r="F146" s="222" t="s">
        <v>174</v>
      </c>
      <c r="G146" s="223" t="s">
        <v>144</v>
      </c>
      <c r="H146" s="224">
        <v>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132</v>
      </c>
      <c r="AT146" s="232" t="s">
        <v>128</v>
      </c>
      <c r="AU146" s="232" t="s">
        <v>86</v>
      </c>
      <c r="AY146" s="18" t="s">
        <v>125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132</v>
      </c>
      <c r="BM146" s="232" t="s">
        <v>175</v>
      </c>
    </row>
    <row r="147" s="13" customFormat="1">
      <c r="A147" s="13"/>
      <c r="B147" s="234"/>
      <c r="C147" s="235"/>
      <c r="D147" s="236" t="s">
        <v>134</v>
      </c>
      <c r="E147" s="237" t="s">
        <v>1</v>
      </c>
      <c r="F147" s="238" t="s">
        <v>176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134</v>
      </c>
      <c r="AU147" s="244" t="s">
        <v>86</v>
      </c>
      <c r="AV147" s="13" t="s">
        <v>84</v>
      </c>
      <c r="AW147" s="13" t="s">
        <v>32</v>
      </c>
      <c r="AX147" s="13" t="s">
        <v>76</v>
      </c>
      <c r="AY147" s="244" t="s">
        <v>125</v>
      </c>
    </row>
    <row r="148" s="14" customFormat="1">
      <c r="A148" s="14"/>
      <c r="B148" s="245"/>
      <c r="C148" s="246"/>
      <c r="D148" s="236" t="s">
        <v>134</v>
      </c>
      <c r="E148" s="247" t="s">
        <v>1</v>
      </c>
      <c r="F148" s="248" t="s">
        <v>84</v>
      </c>
      <c r="G148" s="246"/>
      <c r="H148" s="249">
        <v>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134</v>
      </c>
      <c r="AU148" s="255" t="s">
        <v>86</v>
      </c>
      <c r="AV148" s="14" t="s">
        <v>86</v>
      </c>
      <c r="AW148" s="14" t="s">
        <v>32</v>
      </c>
      <c r="AX148" s="14" t="s">
        <v>84</v>
      </c>
      <c r="AY148" s="255" t="s">
        <v>125</v>
      </c>
    </row>
    <row r="149" s="2" customFormat="1" ht="16.5" customHeight="1">
      <c r="A149" s="39"/>
      <c r="B149" s="40"/>
      <c r="C149" s="220" t="s">
        <v>177</v>
      </c>
      <c r="D149" s="220" t="s">
        <v>128</v>
      </c>
      <c r="E149" s="221" t="s">
        <v>178</v>
      </c>
      <c r="F149" s="222" t="s">
        <v>179</v>
      </c>
      <c r="G149" s="223" t="s">
        <v>144</v>
      </c>
      <c r="H149" s="224">
        <v>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132</v>
      </c>
      <c r="AT149" s="232" t="s">
        <v>128</v>
      </c>
      <c r="AU149" s="232" t="s">
        <v>86</v>
      </c>
      <c r="AY149" s="18" t="s">
        <v>125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132</v>
      </c>
      <c r="BM149" s="232" t="s">
        <v>180</v>
      </c>
    </row>
    <row r="150" s="13" customFormat="1">
      <c r="A150" s="13"/>
      <c r="B150" s="234"/>
      <c r="C150" s="235"/>
      <c r="D150" s="236" t="s">
        <v>134</v>
      </c>
      <c r="E150" s="237" t="s">
        <v>1</v>
      </c>
      <c r="F150" s="238" t="s">
        <v>181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134</v>
      </c>
      <c r="AU150" s="244" t="s">
        <v>86</v>
      </c>
      <c r="AV150" s="13" t="s">
        <v>84</v>
      </c>
      <c r="AW150" s="13" t="s">
        <v>32</v>
      </c>
      <c r="AX150" s="13" t="s">
        <v>76</v>
      </c>
      <c r="AY150" s="244" t="s">
        <v>125</v>
      </c>
    </row>
    <row r="151" s="14" customFormat="1">
      <c r="A151" s="14"/>
      <c r="B151" s="245"/>
      <c r="C151" s="246"/>
      <c r="D151" s="236" t="s">
        <v>134</v>
      </c>
      <c r="E151" s="247" t="s">
        <v>1</v>
      </c>
      <c r="F151" s="248" t="s">
        <v>84</v>
      </c>
      <c r="G151" s="246"/>
      <c r="H151" s="249">
        <v>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134</v>
      </c>
      <c r="AU151" s="255" t="s">
        <v>86</v>
      </c>
      <c r="AV151" s="14" t="s">
        <v>86</v>
      </c>
      <c r="AW151" s="14" t="s">
        <v>32</v>
      </c>
      <c r="AX151" s="14" t="s">
        <v>84</v>
      </c>
      <c r="AY151" s="255" t="s">
        <v>125</v>
      </c>
    </row>
    <row r="152" s="12" customFormat="1" ht="22.8" customHeight="1">
      <c r="A152" s="12"/>
      <c r="B152" s="204"/>
      <c r="C152" s="205"/>
      <c r="D152" s="206" t="s">
        <v>75</v>
      </c>
      <c r="E152" s="218" t="s">
        <v>182</v>
      </c>
      <c r="F152" s="218" t="s">
        <v>183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SUM(P153:P159)</f>
        <v>0</v>
      </c>
      <c r="Q152" s="212"/>
      <c r="R152" s="213">
        <f>SUM(R153:R159)</f>
        <v>0</v>
      </c>
      <c r="S152" s="212"/>
      <c r="T152" s="214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124</v>
      </c>
      <c r="AT152" s="216" t="s">
        <v>75</v>
      </c>
      <c r="AU152" s="216" t="s">
        <v>84</v>
      </c>
      <c r="AY152" s="215" t="s">
        <v>125</v>
      </c>
      <c r="BK152" s="217">
        <f>SUM(BK153:BK159)</f>
        <v>0</v>
      </c>
    </row>
    <row r="153" s="2" customFormat="1" ht="16.5" customHeight="1">
      <c r="A153" s="39"/>
      <c r="B153" s="40"/>
      <c r="C153" s="220" t="s">
        <v>184</v>
      </c>
      <c r="D153" s="220" t="s">
        <v>128</v>
      </c>
      <c r="E153" s="221" t="s">
        <v>185</v>
      </c>
      <c r="F153" s="222" t="s">
        <v>186</v>
      </c>
      <c r="G153" s="223" t="s">
        <v>138</v>
      </c>
      <c r="H153" s="224">
        <v>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132</v>
      </c>
      <c r="AT153" s="232" t="s">
        <v>128</v>
      </c>
      <c r="AU153" s="232" t="s">
        <v>86</v>
      </c>
      <c r="AY153" s="18" t="s">
        <v>125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132</v>
      </c>
      <c r="BM153" s="232" t="s">
        <v>187</v>
      </c>
    </row>
    <row r="154" s="14" customFormat="1">
      <c r="A154" s="14"/>
      <c r="B154" s="245"/>
      <c r="C154" s="246"/>
      <c r="D154" s="236" t="s">
        <v>134</v>
      </c>
      <c r="E154" s="247" t="s">
        <v>1</v>
      </c>
      <c r="F154" s="248" t="s">
        <v>84</v>
      </c>
      <c r="G154" s="246"/>
      <c r="H154" s="249">
        <v>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134</v>
      </c>
      <c r="AU154" s="255" t="s">
        <v>86</v>
      </c>
      <c r="AV154" s="14" t="s">
        <v>86</v>
      </c>
      <c r="AW154" s="14" t="s">
        <v>32</v>
      </c>
      <c r="AX154" s="14" t="s">
        <v>84</v>
      </c>
      <c r="AY154" s="255" t="s">
        <v>125</v>
      </c>
    </row>
    <row r="155" s="2" customFormat="1" ht="16.5" customHeight="1">
      <c r="A155" s="39"/>
      <c r="B155" s="40"/>
      <c r="C155" s="220" t="s">
        <v>188</v>
      </c>
      <c r="D155" s="220" t="s">
        <v>128</v>
      </c>
      <c r="E155" s="221" t="s">
        <v>189</v>
      </c>
      <c r="F155" s="222" t="s">
        <v>190</v>
      </c>
      <c r="G155" s="223" t="s">
        <v>191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132</v>
      </c>
      <c r="AT155" s="232" t="s">
        <v>128</v>
      </c>
      <c r="AU155" s="232" t="s">
        <v>86</v>
      </c>
      <c r="AY155" s="18" t="s">
        <v>125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132</v>
      </c>
      <c r="BM155" s="232" t="s">
        <v>192</v>
      </c>
    </row>
    <row r="156" s="13" customFormat="1">
      <c r="A156" s="13"/>
      <c r="B156" s="234"/>
      <c r="C156" s="235"/>
      <c r="D156" s="236" t="s">
        <v>134</v>
      </c>
      <c r="E156" s="237" t="s">
        <v>1</v>
      </c>
      <c r="F156" s="238" t="s">
        <v>193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134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125</v>
      </c>
    </row>
    <row r="157" s="14" customFormat="1">
      <c r="A157" s="14"/>
      <c r="B157" s="245"/>
      <c r="C157" s="246"/>
      <c r="D157" s="236" t="s">
        <v>134</v>
      </c>
      <c r="E157" s="247" t="s">
        <v>1</v>
      </c>
      <c r="F157" s="248" t="s">
        <v>84</v>
      </c>
      <c r="G157" s="246"/>
      <c r="H157" s="249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134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125</v>
      </c>
    </row>
    <row r="158" s="2" customFormat="1" ht="16.5" customHeight="1">
      <c r="A158" s="39"/>
      <c r="B158" s="40"/>
      <c r="C158" s="220" t="s">
        <v>194</v>
      </c>
      <c r="D158" s="220" t="s">
        <v>128</v>
      </c>
      <c r="E158" s="221" t="s">
        <v>195</v>
      </c>
      <c r="F158" s="222" t="s">
        <v>196</v>
      </c>
      <c r="G158" s="223" t="s">
        <v>138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132</v>
      </c>
      <c r="AT158" s="232" t="s">
        <v>128</v>
      </c>
      <c r="AU158" s="232" t="s">
        <v>86</v>
      </c>
      <c r="AY158" s="18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132</v>
      </c>
      <c r="BM158" s="232" t="s">
        <v>197</v>
      </c>
    </row>
    <row r="159" s="14" customFormat="1">
      <c r="A159" s="14"/>
      <c r="B159" s="245"/>
      <c r="C159" s="246"/>
      <c r="D159" s="236" t="s">
        <v>134</v>
      </c>
      <c r="E159" s="247" t="s">
        <v>1</v>
      </c>
      <c r="F159" s="248" t="s">
        <v>84</v>
      </c>
      <c r="G159" s="246"/>
      <c r="H159" s="249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134</v>
      </c>
      <c r="AU159" s="255" t="s">
        <v>86</v>
      </c>
      <c r="AV159" s="14" t="s">
        <v>86</v>
      </c>
      <c r="AW159" s="14" t="s">
        <v>32</v>
      </c>
      <c r="AX159" s="14" t="s">
        <v>84</v>
      </c>
      <c r="AY159" s="255" t="s">
        <v>125</v>
      </c>
    </row>
    <row r="160" s="12" customFormat="1" ht="22.8" customHeight="1">
      <c r="A160" s="12"/>
      <c r="B160" s="204"/>
      <c r="C160" s="205"/>
      <c r="D160" s="206" t="s">
        <v>75</v>
      </c>
      <c r="E160" s="218" t="s">
        <v>198</v>
      </c>
      <c r="F160" s="218" t="s">
        <v>199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SUM(P161:P168)</f>
        <v>0</v>
      </c>
      <c r="Q160" s="212"/>
      <c r="R160" s="213">
        <f>SUM(R161:R168)</f>
        <v>0</v>
      </c>
      <c r="S160" s="212"/>
      <c r="T160" s="214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124</v>
      </c>
      <c r="AT160" s="216" t="s">
        <v>75</v>
      </c>
      <c r="AU160" s="216" t="s">
        <v>84</v>
      </c>
      <c r="AY160" s="215" t="s">
        <v>125</v>
      </c>
      <c r="BK160" s="217">
        <f>SUM(BK161:BK168)</f>
        <v>0</v>
      </c>
    </row>
    <row r="161" s="2" customFormat="1" ht="16.5" customHeight="1">
      <c r="A161" s="39"/>
      <c r="B161" s="40"/>
      <c r="C161" s="220" t="s">
        <v>200</v>
      </c>
      <c r="D161" s="220" t="s">
        <v>128</v>
      </c>
      <c r="E161" s="221" t="s">
        <v>201</v>
      </c>
      <c r="F161" s="222" t="s">
        <v>202</v>
      </c>
      <c r="G161" s="223" t="s">
        <v>138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132</v>
      </c>
      <c r="AT161" s="232" t="s">
        <v>128</v>
      </c>
      <c r="AU161" s="232" t="s">
        <v>86</v>
      </c>
      <c r="AY161" s="18" t="s">
        <v>125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84</v>
      </c>
      <c r="BK161" s="233">
        <f>ROUND(I161*H161,2)</f>
        <v>0</v>
      </c>
      <c r="BL161" s="18" t="s">
        <v>132</v>
      </c>
      <c r="BM161" s="232" t="s">
        <v>203</v>
      </c>
    </row>
    <row r="162" s="13" customFormat="1">
      <c r="A162" s="13"/>
      <c r="B162" s="234"/>
      <c r="C162" s="235"/>
      <c r="D162" s="236" t="s">
        <v>134</v>
      </c>
      <c r="E162" s="237" t="s">
        <v>1</v>
      </c>
      <c r="F162" s="238" t="s">
        <v>204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134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125</v>
      </c>
    </row>
    <row r="163" s="14" customFormat="1">
      <c r="A163" s="14"/>
      <c r="B163" s="245"/>
      <c r="C163" s="246"/>
      <c r="D163" s="236" t="s">
        <v>134</v>
      </c>
      <c r="E163" s="247" t="s">
        <v>1</v>
      </c>
      <c r="F163" s="248" t="s">
        <v>84</v>
      </c>
      <c r="G163" s="246"/>
      <c r="H163" s="249">
        <v>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134</v>
      </c>
      <c r="AU163" s="255" t="s">
        <v>86</v>
      </c>
      <c r="AV163" s="14" t="s">
        <v>86</v>
      </c>
      <c r="AW163" s="14" t="s">
        <v>32</v>
      </c>
      <c r="AX163" s="14" t="s">
        <v>84</v>
      </c>
      <c r="AY163" s="255" t="s">
        <v>125</v>
      </c>
    </row>
    <row r="164" s="2" customFormat="1" ht="16.5" customHeight="1">
      <c r="A164" s="39"/>
      <c r="B164" s="40"/>
      <c r="C164" s="220" t="s">
        <v>205</v>
      </c>
      <c r="D164" s="220" t="s">
        <v>128</v>
      </c>
      <c r="E164" s="221" t="s">
        <v>206</v>
      </c>
      <c r="F164" s="222" t="s">
        <v>207</v>
      </c>
      <c r="G164" s="223" t="s">
        <v>208</v>
      </c>
      <c r="H164" s="224">
        <v>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132</v>
      </c>
      <c r="AT164" s="232" t="s">
        <v>128</v>
      </c>
      <c r="AU164" s="232" t="s">
        <v>86</v>
      </c>
      <c r="AY164" s="18" t="s">
        <v>125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132</v>
      </c>
      <c r="BM164" s="232" t="s">
        <v>209</v>
      </c>
    </row>
    <row r="165" s="13" customFormat="1">
      <c r="A165" s="13"/>
      <c r="B165" s="234"/>
      <c r="C165" s="235"/>
      <c r="D165" s="236" t="s">
        <v>134</v>
      </c>
      <c r="E165" s="237" t="s">
        <v>1</v>
      </c>
      <c r="F165" s="238" t="s">
        <v>210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134</v>
      </c>
      <c r="AU165" s="244" t="s">
        <v>86</v>
      </c>
      <c r="AV165" s="13" t="s">
        <v>84</v>
      </c>
      <c r="AW165" s="13" t="s">
        <v>32</v>
      </c>
      <c r="AX165" s="13" t="s">
        <v>76</v>
      </c>
      <c r="AY165" s="244" t="s">
        <v>125</v>
      </c>
    </row>
    <row r="166" s="13" customFormat="1">
      <c r="A166" s="13"/>
      <c r="B166" s="234"/>
      <c r="C166" s="235"/>
      <c r="D166" s="236" t="s">
        <v>134</v>
      </c>
      <c r="E166" s="237" t="s">
        <v>1</v>
      </c>
      <c r="F166" s="238" t="s">
        <v>211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134</v>
      </c>
      <c r="AU166" s="244" t="s">
        <v>86</v>
      </c>
      <c r="AV166" s="13" t="s">
        <v>84</v>
      </c>
      <c r="AW166" s="13" t="s">
        <v>32</v>
      </c>
      <c r="AX166" s="13" t="s">
        <v>76</v>
      </c>
      <c r="AY166" s="244" t="s">
        <v>125</v>
      </c>
    </row>
    <row r="167" s="13" customFormat="1">
      <c r="A167" s="13"/>
      <c r="B167" s="234"/>
      <c r="C167" s="235"/>
      <c r="D167" s="236" t="s">
        <v>134</v>
      </c>
      <c r="E167" s="237" t="s">
        <v>1</v>
      </c>
      <c r="F167" s="238" t="s">
        <v>212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134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125</v>
      </c>
    </row>
    <row r="168" s="14" customFormat="1">
      <c r="A168" s="14"/>
      <c r="B168" s="245"/>
      <c r="C168" s="246"/>
      <c r="D168" s="236" t="s">
        <v>134</v>
      </c>
      <c r="E168" s="247" t="s">
        <v>1</v>
      </c>
      <c r="F168" s="248" t="s">
        <v>84</v>
      </c>
      <c r="G168" s="246"/>
      <c r="H168" s="249">
        <v>1</v>
      </c>
      <c r="I168" s="250"/>
      <c r="J168" s="246"/>
      <c r="K168" s="246"/>
      <c r="L168" s="251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134</v>
      </c>
      <c r="AU168" s="255" t="s">
        <v>86</v>
      </c>
      <c r="AV168" s="14" t="s">
        <v>86</v>
      </c>
      <c r="AW168" s="14" t="s">
        <v>32</v>
      </c>
      <c r="AX168" s="14" t="s">
        <v>84</v>
      </c>
      <c r="AY168" s="255" t="s">
        <v>125</v>
      </c>
    </row>
    <row r="169" s="2" customFormat="1" ht="6.96" customHeight="1">
      <c r="A169" s="39"/>
      <c r="B169" s="67"/>
      <c r="C169" s="68"/>
      <c r="D169" s="68"/>
      <c r="E169" s="68"/>
      <c r="F169" s="68"/>
      <c r="G169" s="68"/>
      <c r="H169" s="68"/>
      <c r="I169" s="68"/>
      <c r="J169" s="68"/>
      <c r="K169" s="68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sWKSvzqWN6ZU8dIImHQ5nn/35ERWr1pPtI7k/vOFkWahb2RufQtPTzQJs2eUFdI3t3UrrBE2pNaxQX3Txqmw/g==" hashValue="8K+pblU9pzlBW0mm5frYSRYs8a8A3Aks0WJkMnbliYwYRi/+w9KGzYk9NArtJGXRsI6mrbeZWnRznJkd5JtDAw==" algorithmName="SHA-512" password="CA9C"/>
  <autoFilter ref="C120:K16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revitalizace autobusového nádraží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ROUND((SUM(BE127:BE488)),  2)</f>
        <v>0</v>
      </c>
      <c r="G33" s="39"/>
      <c r="H33" s="39"/>
      <c r="I33" s="156">
        <v>0.20999999999999999</v>
      </c>
      <c r="J33" s="155">
        <f>ROUND(((SUM(BE127:BE488))*I33),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ROUND((SUM(BF127:BF488)),  2)</f>
        <v>0</v>
      </c>
      <c r="G34" s="39"/>
      <c r="H34" s="39"/>
      <c r="I34" s="156">
        <v>0.14999999999999999</v>
      </c>
      <c r="J34" s="155">
        <f>ROUND(((SUM(BF127:BF488))*I34),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ROUND((SUM(BG127:BG488)),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ROUND((SUM(BH127:BH488)),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ROUND((SUM(BI127:BI488)),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revitalizace autobusového nádraží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Komunikace a zastávky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- Bahňák</v>
      </c>
      <c r="G89" s="41"/>
      <c r="H89" s="41"/>
      <c r="I89" s="33" t="s">
        <v>22</v>
      </c>
      <c r="J89" s="80" t="str">
        <f>IF(J12="","",J12)</f>
        <v>22. 9. 2021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214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215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216</v>
      </c>
      <c r="E99" s="189"/>
      <c r="F99" s="189"/>
      <c r="G99" s="189"/>
      <c r="H99" s="189"/>
      <c r="I99" s="189"/>
      <c r="J99" s="190">
        <f>J176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217</v>
      </c>
      <c r="E100" s="189"/>
      <c r="F100" s="189"/>
      <c r="G100" s="189"/>
      <c r="H100" s="189"/>
      <c r="I100" s="189"/>
      <c r="J100" s="190">
        <f>J231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218</v>
      </c>
      <c r="E101" s="189"/>
      <c r="F101" s="189"/>
      <c r="G101" s="189"/>
      <c r="H101" s="189"/>
      <c r="I101" s="189"/>
      <c r="J101" s="190">
        <f>J235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219</v>
      </c>
      <c r="E102" s="189"/>
      <c r="F102" s="189"/>
      <c r="G102" s="189"/>
      <c r="H102" s="189"/>
      <c r="I102" s="189"/>
      <c r="J102" s="190">
        <f>J248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220</v>
      </c>
      <c r="E103" s="189"/>
      <c r="F103" s="189"/>
      <c r="G103" s="189"/>
      <c r="H103" s="189"/>
      <c r="I103" s="189"/>
      <c r="J103" s="190">
        <f>J252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221</v>
      </c>
      <c r="E104" s="189"/>
      <c r="F104" s="189"/>
      <c r="G104" s="189"/>
      <c r="H104" s="189"/>
      <c r="I104" s="189"/>
      <c r="J104" s="190">
        <f>J311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222</v>
      </c>
      <c r="E105" s="189"/>
      <c r="F105" s="189"/>
      <c r="G105" s="189"/>
      <c r="H105" s="189"/>
      <c r="I105" s="189"/>
      <c r="J105" s="190">
        <f>J350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223</v>
      </c>
      <c r="E106" s="189"/>
      <c r="F106" s="189"/>
      <c r="G106" s="189"/>
      <c r="H106" s="189"/>
      <c r="I106" s="189"/>
      <c r="J106" s="190">
        <f>J454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224</v>
      </c>
      <c r="E107" s="189"/>
      <c r="F107" s="189"/>
      <c r="G107" s="189"/>
      <c r="H107" s="189"/>
      <c r="I107" s="189"/>
      <c r="J107" s="190">
        <f>J486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109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Otrokovice - revitalizace autobusového nádraží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 101 - Komunikace a zastávky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Otrokovice - Bahňák</v>
      </c>
      <c r="G121" s="41"/>
      <c r="H121" s="41"/>
      <c r="I121" s="33" t="s">
        <v>22</v>
      </c>
      <c r="J121" s="80" t="str">
        <f>IF(J12="","",J12)</f>
        <v>22. 9. 2021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Město Otrokovice</v>
      </c>
      <c r="G123" s="41"/>
      <c r="H123" s="41"/>
      <c r="I123" s="33" t="s">
        <v>30</v>
      </c>
      <c r="J123" s="37" t="str">
        <f>E21</f>
        <v>M.Sedlářová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>Ing.L.Alster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110</v>
      </c>
      <c r="D126" s="195" t="s">
        <v>61</v>
      </c>
      <c r="E126" s="195" t="s">
        <v>57</v>
      </c>
      <c r="F126" s="195" t="s">
        <v>58</v>
      </c>
      <c r="G126" s="195" t="s">
        <v>111</v>
      </c>
      <c r="H126" s="195" t="s">
        <v>112</v>
      </c>
      <c r="I126" s="195" t="s">
        <v>113</v>
      </c>
      <c r="J126" s="196" t="s">
        <v>101</v>
      </c>
      <c r="K126" s="197" t="s">
        <v>114</v>
      </c>
      <c r="L126" s="198"/>
      <c r="M126" s="101" t="s">
        <v>1</v>
      </c>
      <c r="N126" s="102" t="s">
        <v>40</v>
      </c>
      <c r="O126" s="102" t="s">
        <v>115</v>
      </c>
      <c r="P126" s="102" t="s">
        <v>116</v>
      </c>
      <c r="Q126" s="102" t="s">
        <v>117</v>
      </c>
      <c r="R126" s="102" t="s">
        <v>118</v>
      </c>
      <c r="S126" s="102" t="s">
        <v>119</v>
      </c>
      <c r="T126" s="103" t="s">
        <v>120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121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</f>
        <v>0</v>
      </c>
      <c r="Q127" s="105"/>
      <c r="R127" s="201">
        <f>R128</f>
        <v>474.41953506999994</v>
      </c>
      <c r="S127" s="105"/>
      <c r="T127" s="202">
        <f>T128</f>
        <v>1213.4944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103</v>
      </c>
      <c r="BK127" s="203">
        <f>BK128</f>
        <v>0</v>
      </c>
    </row>
    <row r="128" s="12" customFormat="1" ht="25.92" customHeight="1">
      <c r="A128" s="12"/>
      <c r="B128" s="204"/>
      <c r="C128" s="205"/>
      <c r="D128" s="206" t="s">
        <v>75</v>
      </c>
      <c r="E128" s="207" t="s">
        <v>225</v>
      </c>
      <c r="F128" s="207" t="s">
        <v>226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P129+P176+P231+P235+P248+P252+P311+P350+P454+P486</f>
        <v>0</v>
      </c>
      <c r="Q128" s="212"/>
      <c r="R128" s="213">
        <f>R129+R176+R231+R235+R248+R252+R311+R350+R454+R486</f>
        <v>474.41953506999994</v>
      </c>
      <c r="S128" s="212"/>
      <c r="T128" s="214">
        <f>T129+T176+T231+T235+T248+T252+T311+T350+T454+T486</f>
        <v>1213.4944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84</v>
      </c>
      <c r="AT128" s="216" t="s">
        <v>75</v>
      </c>
      <c r="AU128" s="216" t="s">
        <v>76</v>
      </c>
      <c r="AY128" s="215" t="s">
        <v>125</v>
      </c>
      <c r="BK128" s="217">
        <f>BK129+BK176+BK231+BK235+BK248+BK252+BK311+BK350+BK454+BK486</f>
        <v>0</v>
      </c>
    </row>
    <row r="129" s="12" customFormat="1" ht="22.8" customHeight="1">
      <c r="A129" s="12"/>
      <c r="B129" s="204"/>
      <c r="C129" s="205"/>
      <c r="D129" s="206" t="s">
        <v>75</v>
      </c>
      <c r="E129" s="218" t="s">
        <v>84</v>
      </c>
      <c r="F129" s="218" t="s">
        <v>227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SUM(P130:P175)</f>
        <v>0</v>
      </c>
      <c r="Q129" s="212"/>
      <c r="R129" s="213">
        <f>SUM(R130:R175)</f>
        <v>129.56</v>
      </c>
      <c r="S129" s="212"/>
      <c r="T129" s="214">
        <f>SUM(T130:T175)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84</v>
      </c>
      <c r="AY129" s="215" t="s">
        <v>125</v>
      </c>
      <c r="BK129" s="217">
        <f>SUM(BK130:BK175)</f>
        <v>0</v>
      </c>
    </row>
    <row r="130" s="2" customFormat="1" ht="37.8" customHeight="1">
      <c r="A130" s="39"/>
      <c r="B130" s="40"/>
      <c r="C130" s="220" t="s">
        <v>84</v>
      </c>
      <c r="D130" s="220" t="s">
        <v>128</v>
      </c>
      <c r="E130" s="221" t="s">
        <v>228</v>
      </c>
      <c r="F130" s="222" t="s">
        <v>229</v>
      </c>
      <c r="G130" s="223" t="s">
        <v>230</v>
      </c>
      <c r="H130" s="224">
        <v>156.5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147</v>
      </c>
      <c r="AT130" s="232" t="s">
        <v>128</v>
      </c>
      <c r="AU130" s="232" t="s">
        <v>86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147</v>
      </c>
      <c r="BM130" s="232" t="s">
        <v>231</v>
      </c>
    </row>
    <row r="131" s="14" customFormat="1">
      <c r="A131" s="14"/>
      <c r="B131" s="245"/>
      <c r="C131" s="246"/>
      <c r="D131" s="236" t="s">
        <v>134</v>
      </c>
      <c r="E131" s="247" t="s">
        <v>1</v>
      </c>
      <c r="F131" s="248" t="s">
        <v>232</v>
      </c>
      <c r="G131" s="246"/>
      <c r="H131" s="249">
        <v>62.600000000000001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134</v>
      </c>
      <c r="AU131" s="255" t="s">
        <v>86</v>
      </c>
      <c r="AV131" s="14" t="s">
        <v>86</v>
      </c>
      <c r="AW131" s="14" t="s">
        <v>32</v>
      </c>
      <c r="AX131" s="14" t="s">
        <v>76</v>
      </c>
      <c r="AY131" s="255" t="s">
        <v>125</v>
      </c>
    </row>
    <row r="132" s="13" customFormat="1">
      <c r="A132" s="13"/>
      <c r="B132" s="234"/>
      <c r="C132" s="235"/>
      <c r="D132" s="236" t="s">
        <v>134</v>
      </c>
      <c r="E132" s="237" t="s">
        <v>1</v>
      </c>
      <c r="F132" s="238" t="s">
        <v>233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134</v>
      </c>
      <c r="AU132" s="244" t="s">
        <v>86</v>
      </c>
      <c r="AV132" s="13" t="s">
        <v>84</v>
      </c>
      <c r="AW132" s="13" t="s">
        <v>32</v>
      </c>
      <c r="AX132" s="13" t="s">
        <v>76</v>
      </c>
      <c r="AY132" s="244" t="s">
        <v>125</v>
      </c>
    </row>
    <row r="133" s="14" customFormat="1">
      <c r="A133" s="14"/>
      <c r="B133" s="245"/>
      <c r="C133" s="246"/>
      <c r="D133" s="236" t="s">
        <v>134</v>
      </c>
      <c r="E133" s="247" t="s">
        <v>1</v>
      </c>
      <c r="F133" s="248" t="s">
        <v>234</v>
      </c>
      <c r="G133" s="246"/>
      <c r="H133" s="249">
        <v>93.900000000000006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134</v>
      </c>
      <c r="AU133" s="255" t="s">
        <v>86</v>
      </c>
      <c r="AV133" s="14" t="s">
        <v>86</v>
      </c>
      <c r="AW133" s="14" t="s">
        <v>32</v>
      </c>
      <c r="AX133" s="14" t="s">
        <v>76</v>
      </c>
      <c r="AY133" s="255" t="s">
        <v>125</v>
      </c>
    </row>
    <row r="134" s="15" customFormat="1">
      <c r="A134" s="15"/>
      <c r="B134" s="259"/>
      <c r="C134" s="260"/>
      <c r="D134" s="236" t="s">
        <v>134</v>
      </c>
      <c r="E134" s="261" t="s">
        <v>1</v>
      </c>
      <c r="F134" s="262" t="s">
        <v>235</v>
      </c>
      <c r="G134" s="260"/>
      <c r="H134" s="263">
        <v>156.5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9" t="s">
        <v>134</v>
      </c>
      <c r="AU134" s="269" t="s">
        <v>86</v>
      </c>
      <c r="AV134" s="15" t="s">
        <v>147</v>
      </c>
      <c r="AW134" s="15" t="s">
        <v>32</v>
      </c>
      <c r="AX134" s="15" t="s">
        <v>84</v>
      </c>
      <c r="AY134" s="269" t="s">
        <v>125</v>
      </c>
    </row>
    <row r="135" s="2" customFormat="1" ht="44.25" customHeight="1">
      <c r="A135" s="39"/>
      <c r="B135" s="40"/>
      <c r="C135" s="220" t="s">
        <v>86</v>
      </c>
      <c r="D135" s="220" t="s">
        <v>128</v>
      </c>
      <c r="E135" s="221" t="s">
        <v>236</v>
      </c>
      <c r="F135" s="222" t="s">
        <v>237</v>
      </c>
      <c r="G135" s="223" t="s">
        <v>230</v>
      </c>
      <c r="H135" s="224">
        <v>63.240000000000002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147</v>
      </c>
      <c r="AT135" s="232" t="s">
        <v>128</v>
      </c>
      <c r="AU135" s="232" t="s">
        <v>86</v>
      </c>
      <c r="AY135" s="18" t="s">
        <v>125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147</v>
      </c>
      <c r="BM135" s="232" t="s">
        <v>238</v>
      </c>
    </row>
    <row r="136" s="13" customFormat="1">
      <c r="A136" s="13"/>
      <c r="B136" s="234"/>
      <c r="C136" s="235"/>
      <c r="D136" s="236" t="s">
        <v>134</v>
      </c>
      <c r="E136" s="237" t="s">
        <v>1</v>
      </c>
      <c r="F136" s="238" t="s">
        <v>239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134</v>
      </c>
      <c r="AU136" s="244" t="s">
        <v>86</v>
      </c>
      <c r="AV136" s="13" t="s">
        <v>84</v>
      </c>
      <c r="AW136" s="13" t="s">
        <v>32</v>
      </c>
      <c r="AX136" s="13" t="s">
        <v>76</v>
      </c>
      <c r="AY136" s="244" t="s">
        <v>125</v>
      </c>
    </row>
    <row r="137" s="14" customFormat="1">
      <c r="A137" s="14"/>
      <c r="B137" s="245"/>
      <c r="C137" s="246"/>
      <c r="D137" s="236" t="s">
        <v>134</v>
      </c>
      <c r="E137" s="247" t="s">
        <v>1</v>
      </c>
      <c r="F137" s="248" t="s">
        <v>240</v>
      </c>
      <c r="G137" s="246"/>
      <c r="H137" s="249">
        <v>26.039999999999999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134</v>
      </c>
      <c r="AU137" s="255" t="s">
        <v>86</v>
      </c>
      <c r="AV137" s="14" t="s">
        <v>86</v>
      </c>
      <c r="AW137" s="14" t="s">
        <v>32</v>
      </c>
      <c r="AX137" s="14" t="s">
        <v>76</v>
      </c>
      <c r="AY137" s="255" t="s">
        <v>125</v>
      </c>
    </row>
    <row r="138" s="13" customFormat="1">
      <c r="A138" s="13"/>
      <c r="B138" s="234"/>
      <c r="C138" s="235"/>
      <c r="D138" s="236" t="s">
        <v>134</v>
      </c>
      <c r="E138" s="237" t="s">
        <v>1</v>
      </c>
      <c r="F138" s="238" t="s">
        <v>241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134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125</v>
      </c>
    </row>
    <row r="139" s="13" customFormat="1">
      <c r="A139" s="13"/>
      <c r="B139" s="234"/>
      <c r="C139" s="235"/>
      <c r="D139" s="236" t="s">
        <v>134</v>
      </c>
      <c r="E139" s="237" t="s">
        <v>1</v>
      </c>
      <c r="F139" s="238" t="s">
        <v>242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134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125</v>
      </c>
    </row>
    <row r="140" s="14" customFormat="1">
      <c r="A140" s="14"/>
      <c r="B140" s="245"/>
      <c r="C140" s="246"/>
      <c r="D140" s="236" t="s">
        <v>134</v>
      </c>
      <c r="E140" s="247" t="s">
        <v>1</v>
      </c>
      <c r="F140" s="248" t="s">
        <v>243</v>
      </c>
      <c r="G140" s="246"/>
      <c r="H140" s="249">
        <v>37.200000000000003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134</v>
      </c>
      <c r="AU140" s="255" t="s">
        <v>86</v>
      </c>
      <c r="AV140" s="14" t="s">
        <v>86</v>
      </c>
      <c r="AW140" s="14" t="s">
        <v>32</v>
      </c>
      <c r="AX140" s="14" t="s">
        <v>76</v>
      </c>
      <c r="AY140" s="255" t="s">
        <v>125</v>
      </c>
    </row>
    <row r="141" s="15" customFormat="1">
      <c r="A141" s="15"/>
      <c r="B141" s="259"/>
      <c r="C141" s="260"/>
      <c r="D141" s="236" t="s">
        <v>134</v>
      </c>
      <c r="E141" s="261" t="s">
        <v>1</v>
      </c>
      <c r="F141" s="262" t="s">
        <v>235</v>
      </c>
      <c r="G141" s="260"/>
      <c r="H141" s="263">
        <v>63.240000000000002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9" t="s">
        <v>134</v>
      </c>
      <c r="AU141" s="269" t="s">
        <v>86</v>
      </c>
      <c r="AV141" s="15" t="s">
        <v>147</v>
      </c>
      <c r="AW141" s="15" t="s">
        <v>32</v>
      </c>
      <c r="AX141" s="15" t="s">
        <v>84</v>
      </c>
      <c r="AY141" s="269" t="s">
        <v>125</v>
      </c>
    </row>
    <row r="142" s="2" customFormat="1" ht="24.15" customHeight="1">
      <c r="A142" s="39"/>
      <c r="B142" s="40"/>
      <c r="C142" s="220" t="s">
        <v>141</v>
      </c>
      <c r="D142" s="220" t="s">
        <v>128</v>
      </c>
      <c r="E142" s="221" t="s">
        <v>244</v>
      </c>
      <c r="F142" s="222" t="s">
        <v>245</v>
      </c>
      <c r="G142" s="223" t="s">
        <v>230</v>
      </c>
      <c r="H142" s="224">
        <v>14.904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147</v>
      </c>
      <c r="AT142" s="232" t="s">
        <v>128</v>
      </c>
      <c r="AU142" s="232" t="s">
        <v>86</v>
      </c>
      <c r="AY142" s="18" t="s">
        <v>125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147</v>
      </c>
      <c r="BM142" s="232" t="s">
        <v>246</v>
      </c>
    </row>
    <row r="143" s="13" customFormat="1">
      <c r="A143" s="13"/>
      <c r="B143" s="234"/>
      <c r="C143" s="235"/>
      <c r="D143" s="236" t="s">
        <v>134</v>
      </c>
      <c r="E143" s="237" t="s">
        <v>1</v>
      </c>
      <c r="F143" s="238" t="s">
        <v>247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134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125</v>
      </c>
    </row>
    <row r="144" s="14" customFormat="1">
      <c r="A144" s="14"/>
      <c r="B144" s="245"/>
      <c r="C144" s="246"/>
      <c r="D144" s="236" t="s">
        <v>134</v>
      </c>
      <c r="E144" s="247" t="s">
        <v>1</v>
      </c>
      <c r="F144" s="248" t="s">
        <v>248</v>
      </c>
      <c r="G144" s="246"/>
      <c r="H144" s="249">
        <v>13.824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134</v>
      </c>
      <c r="AU144" s="255" t="s">
        <v>86</v>
      </c>
      <c r="AV144" s="14" t="s">
        <v>86</v>
      </c>
      <c r="AW144" s="14" t="s">
        <v>32</v>
      </c>
      <c r="AX144" s="14" t="s">
        <v>76</v>
      </c>
      <c r="AY144" s="255" t="s">
        <v>125</v>
      </c>
    </row>
    <row r="145" s="13" customFormat="1">
      <c r="A145" s="13"/>
      <c r="B145" s="234"/>
      <c r="C145" s="235"/>
      <c r="D145" s="236" t="s">
        <v>134</v>
      </c>
      <c r="E145" s="237" t="s">
        <v>1</v>
      </c>
      <c r="F145" s="238" t="s">
        <v>249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134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125</v>
      </c>
    </row>
    <row r="146" s="14" customFormat="1">
      <c r="A146" s="14"/>
      <c r="B146" s="245"/>
      <c r="C146" s="246"/>
      <c r="D146" s="236" t="s">
        <v>134</v>
      </c>
      <c r="E146" s="247" t="s">
        <v>1</v>
      </c>
      <c r="F146" s="248" t="s">
        <v>250</v>
      </c>
      <c r="G146" s="246"/>
      <c r="H146" s="249">
        <v>1.0800000000000001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134</v>
      </c>
      <c r="AU146" s="255" t="s">
        <v>86</v>
      </c>
      <c r="AV146" s="14" t="s">
        <v>86</v>
      </c>
      <c r="AW146" s="14" t="s">
        <v>32</v>
      </c>
      <c r="AX146" s="14" t="s">
        <v>76</v>
      </c>
      <c r="AY146" s="255" t="s">
        <v>125</v>
      </c>
    </row>
    <row r="147" s="15" customFormat="1">
      <c r="A147" s="15"/>
      <c r="B147" s="259"/>
      <c r="C147" s="260"/>
      <c r="D147" s="236" t="s">
        <v>134</v>
      </c>
      <c r="E147" s="261" t="s">
        <v>1</v>
      </c>
      <c r="F147" s="262" t="s">
        <v>235</v>
      </c>
      <c r="G147" s="260"/>
      <c r="H147" s="263">
        <v>14.904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134</v>
      </c>
      <c r="AU147" s="269" t="s">
        <v>86</v>
      </c>
      <c r="AV147" s="15" t="s">
        <v>147</v>
      </c>
      <c r="AW147" s="15" t="s">
        <v>32</v>
      </c>
      <c r="AX147" s="15" t="s">
        <v>84</v>
      </c>
      <c r="AY147" s="269" t="s">
        <v>125</v>
      </c>
    </row>
    <row r="148" s="2" customFormat="1" ht="62.7" customHeight="1">
      <c r="A148" s="39"/>
      <c r="B148" s="40"/>
      <c r="C148" s="220" t="s">
        <v>147</v>
      </c>
      <c r="D148" s="220" t="s">
        <v>128</v>
      </c>
      <c r="E148" s="221" t="s">
        <v>251</v>
      </c>
      <c r="F148" s="222" t="s">
        <v>252</v>
      </c>
      <c r="G148" s="223" t="s">
        <v>230</v>
      </c>
      <c r="H148" s="224">
        <v>234.64400000000001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147</v>
      </c>
      <c r="AT148" s="232" t="s">
        <v>128</v>
      </c>
      <c r="AU148" s="232" t="s">
        <v>86</v>
      </c>
      <c r="AY148" s="18" t="s">
        <v>125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147</v>
      </c>
      <c r="BM148" s="232" t="s">
        <v>253</v>
      </c>
    </row>
    <row r="149" s="14" customFormat="1">
      <c r="A149" s="14"/>
      <c r="B149" s="245"/>
      <c r="C149" s="246"/>
      <c r="D149" s="236" t="s">
        <v>134</v>
      </c>
      <c r="E149" s="247" t="s">
        <v>1</v>
      </c>
      <c r="F149" s="248" t="s">
        <v>254</v>
      </c>
      <c r="G149" s="246"/>
      <c r="H149" s="249">
        <v>234.64400000000001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134</v>
      </c>
      <c r="AU149" s="255" t="s">
        <v>86</v>
      </c>
      <c r="AV149" s="14" t="s">
        <v>86</v>
      </c>
      <c r="AW149" s="14" t="s">
        <v>32</v>
      </c>
      <c r="AX149" s="14" t="s">
        <v>84</v>
      </c>
      <c r="AY149" s="255" t="s">
        <v>125</v>
      </c>
    </row>
    <row r="150" s="2" customFormat="1" ht="44.25" customHeight="1">
      <c r="A150" s="39"/>
      <c r="B150" s="40"/>
      <c r="C150" s="220" t="s">
        <v>124</v>
      </c>
      <c r="D150" s="220" t="s">
        <v>128</v>
      </c>
      <c r="E150" s="221" t="s">
        <v>255</v>
      </c>
      <c r="F150" s="222" t="s">
        <v>256</v>
      </c>
      <c r="G150" s="223" t="s">
        <v>230</v>
      </c>
      <c r="H150" s="224">
        <v>234.64400000000001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147</v>
      </c>
      <c r="AT150" s="232" t="s">
        <v>128</v>
      </c>
      <c r="AU150" s="232" t="s">
        <v>86</v>
      </c>
      <c r="AY150" s="18" t="s">
        <v>125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147</v>
      </c>
      <c r="BM150" s="232" t="s">
        <v>257</v>
      </c>
    </row>
    <row r="151" s="14" customFormat="1">
      <c r="A151" s="14"/>
      <c r="B151" s="245"/>
      <c r="C151" s="246"/>
      <c r="D151" s="236" t="s">
        <v>134</v>
      </c>
      <c r="E151" s="247" t="s">
        <v>1</v>
      </c>
      <c r="F151" s="248" t="s">
        <v>258</v>
      </c>
      <c r="G151" s="246"/>
      <c r="H151" s="249">
        <v>234.64400000000001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134</v>
      </c>
      <c r="AU151" s="255" t="s">
        <v>86</v>
      </c>
      <c r="AV151" s="14" t="s">
        <v>86</v>
      </c>
      <c r="AW151" s="14" t="s">
        <v>32</v>
      </c>
      <c r="AX151" s="14" t="s">
        <v>84</v>
      </c>
      <c r="AY151" s="255" t="s">
        <v>125</v>
      </c>
    </row>
    <row r="152" s="2" customFormat="1" ht="44.25" customHeight="1">
      <c r="A152" s="39"/>
      <c r="B152" s="40"/>
      <c r="C152" s="220" t="s">
        <v>159</v>
      </c>
      <c r="D152" s="220" t="s">
        <v>128</v>
      </c>
      <c r="E152" s="221" t="s">
        <v>259</v>
      </c>
      <c r="F152" s="222" t="s">
        <v>260</v>
      </c>
      <c r="G152" s="223" t="s">
        <v>261</v>
      </c>
      <c r="H152" s="224">
        <v>234.64400000000001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41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147</v>
      </c>
      <c r="AT152" s="232" t="s">
        <v>128</v>
      </c>
      <c r="AU152" s="232" t="s">
        <v>86</v>
      </c>
      <c r="AY152" s="18" t="s">
        <v>125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84</v>
      </c>
      <c r="BK152" s="233">
        <f>ROUND(I152*H152,2)</f>
        <v>0</v>
      </c>
      <c r="BL152" s="18" t="s">
        <v>147</v>
      </c>
      <c r="BM152" s="232" t="s">
        <v>262</v>
      </c>
    </row>
    <row r="153" s="14" customFormat="1">
      <c r="A153" s="14"/>
      <c r="B153" s="245"/>
      <c r="C153" s="246"/>
      <c r="D153" s="236" t="s">
        <v>134</v>
      </c>
      <c r="E153" s="247" t="s">
        <v>1</v>
      </c>
      <c r="F153" s="248" t="s">
        <v>263</v>
      </c>
      <c r="G153" s="246"/>
      <c r="H153" s="249">
        <v>234.64400000000001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134</v>
      </c>
      <c r="AU153" s="255" t="s">
        <v>86</v>
      </c>
      <c r="AV153" s="14" t="s">
        <v>86</v>
      </c>
      <c r="AW153" s="14" t="s">
        <v>32</v>
      </c>
      <c r="AX153" s="14" t="s">
        <v>84</v>
      </c>
      <c r="AY153" s="255" t="s">
        <v>125</v>
      </c>
    </row>
    <row r="154" s="2" customFormat="1" ht="44.25" customHeight="1">
      <c r="A154" s="39"/>
      <c r="B154" s="40"/>
      <c r="C154" s="220" t="s">
        <v>166</v>
      </c>
      <c r="D154" s="220" t="s">
        <v>128</v>
      </c>
      <c r="E154" s="221" t="s">
        <v>264</v>
      </c>
      <c r="F154" s="222" t="s">
        <v>265</v>
      </c>
      <c r="G154" s="223" t="s">
        <v>230</v>
      </c>
      <c r="H154" s="224">
        <v>52.350000000000001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147</v>
      </c>
      <c r="AT154" s="232" t="s">
        <v>128</v>
      </c>
      <c r="AU154" s="232" t="s">
        <v>86</v>
      </c>
      <c r="AY154" s="18" t="s">
        <v>125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147</v>
      </c>
      <c r="BM154" s="232" t="s">
        <v>266</v>
      </c>
    </row>
    <row r="155" s="13" customFormat="1">
      <c r="A155" s="13"/>
      <c r="B155" s="234"/>
      <c r="C155" s="235"/>
      <c r="D155" s="236" t="s">
        <v>134</v>
      </c>
      <c r="E155" s="237" t="s">
        <v>1</v>
      </c>
      <c r="F155" s="238" t="s">
        <v>267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134</v>
      </c>
      <c r="AU155" s="244" t="s">
        <v>86</v>
      </c>
      <c r="AV155" s="13" t="s">
        <v>84</v>
      </c>
      <c r="AW155" s="13" t="s">
        <v>32</v>
      </c>
      <c r="AX155" s="13" t="s">
        <v>76</v>
      </c>
      <c r="AY155" s="244" t="s">
        <v>125</v>
      </c>
    </row>
    <row r="156" s="14" customFormat="1">
      <c r="A156" s="14"/>
      <c r="B156" s="245"/>
      <c r="C156" s="246"/>
      <c r="D156" s="236" t="s">
        <v>134</v>
      </c>
      <c r="E156" s="247" t="s">
        <v>1</v>
      </c>
      <c r="F156" s="248" t="s">
        <v>268</v>
      </c>
      <c r="G156" s="246"/>
      <c r="H156" s="249">
        <v>19.530000000000001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134</v>
      </c>
      <c r="AU156" s="255" t="s">
        <v>86</v>
      </c>
      <c r="AV156" s="14" t="s">
        <v>86</v>
      </c>
      <c r="AW156" s="14" t="s">
        <v>32</v>
      </c>
      <c r="AX156" s="14" t="s">
        <v>76</v>
      </c>
      <c r="AY156" s="255" t="s">
        <v>125</v>
      </c>
    </row>
    <row r="157" s="13" customFormat="1">
      <c r="A157" s="13"/>
      <c r="B157" s="234"/>
      <c r="C157" s="235"/>
      <c r="D157" s="236" t="s">
        <v>134</v>
      </c>
      <c r="E157" s="237" t="s">
        <v>1</v>
      </c>
      <c r="F157" s="238" t="s">
        <v>241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134</v>
      </c>
      <c r="AU157" s="244" t="s">
        <v>86</v>
      </c>
      <c r="AV157" s="13" t="s">
        <v>84</v>
      </c>
      <c r="AW157" s="13" t="s">
        <v>32</v>
      </c>
      <c r="AX157" s="13" t="s">
        <v>76</v>
      </c>
      <c r="AY157" s="244" t="s">
        <v>125</v>
      </c>
    </row>
    <row r="158" s="14" customFormat="1">
      <c r="A158" s="14"/>
      <c r="B158" s="245"/>
      <c r="C158" s="246"/>
      <c r="D158" s="236" t="s">
        <v>134</v>
      </c>
      <c r="E158" s="247" t="s">
        <v>1</v>
      </c>
      <c r="F158" s="248" t="s">
        <v>269</v>
      </c>
      <c r="G158" s="246"/>
      <c r="H158" s="249">
        <v>35.340000000000003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134</v>
      </c>
      <c r="AU158" s="255" t="s">
        <v>86</v>
      </c>
      <c r="AV158" s="14" t="s">
        <v>86</v>
      </c>
      <c r="AW158" s="14" t="s">
        <v>32</v>
      </c>
      <c r="AX158" s="14" t="s">
        <v>76</v>
      </c>
      <c r="AY158" s="255" t="s">
        <v>125</v>
      </c>
    </row>
    <row r="159" s="13" customFormat="1">
      <c r="A159" s="13"/>
      <c r="B159" s="234"/>
      <c r="C159" s="235"/>
      <c r="D159" s="236" t="s">
        <v>134</v>
      </c>
      <c r="E159" s="237" t="s">
        <v>1</v>
      </c>
      <c r="F159" s="238" t="s">
        <v>270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134</v>
      </c>
      <c r="AU159" s="244" t="s">
        <v>86</v>
      </c>
      <c r="AV159" s="13" t="s">
        <v>84</v>
      </c>
      <c r="AW159" s="13" t="s">
        <v>32</v>
      </c>
      <c r="AX159" s="13" t="s">
        <v>76</v>
      </c>
      <c r="AY159" s="244" t="s">
        <v>125</v>
      </c>
    </row>
    <row r="160" s="14" customFormat="1">
      <c r="A160" s="14"/>
      <c r="B160" s="245"/>
      <c r="C160" s="246"/>
      <c r="D160" s="236" t="s">
        <v>134</v>
      </c>
      <c r="E160" s="247" t="s">
        <v>1</v>
      </c>
      <c r="F160" s="248" t="s">
        <v>271</v>
      </c>
      <c r="G160" s="246"/>
      <c r="H160" s="249">
        <v>8.6400000000000006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134</v>
      </c>
      <c r="AU160" s="255" t="s">
        <v>86</v>
      </c>
      <c r="AV160" s="14" t="s">
        <v>86</v>
      </c>
      <c r="AW160" s="14" t="s">
        <v>32</v>
      </c>
      <c r="AX160" s="14" t="s">
        <v>76</v>
      </c>
      <c r="AY160" s="255" t="s">
        <v>125</v>
      </c>
    </row>
    <row r="161" s="13" customFormat="1">
      <c r="A161" s="13"/>
      <c r="B161" s="234"/>
      <c r="C161" s="235"/>
      <c r="D161" s="236" t="s">
        <v>134</v>
      </c>
      <c r="E161" s="237" t="s">
        <v>1</v>
      </c>
      <c r="F161" s="238" t="s">
        <v>272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134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125</v>
      </c>
    </row>
    <row r="162" s="14" customFormat="1">
      <c r="A162" s="14"/>
      <c r="B162" s="245"/>
      <c r="C162" s="246"/>
      <c r="D162" s="236" t="s">
        <v>134</v>
      </c>
      <c r="E162" s="247" t="s">
        <v>1</v>
      </c>
      <c r="F162" s="248" t="s">
        <v>273</v>
      </c>
      <c r="G162" s="246"/>
      <c r="H162" s="249">
        <v>-11.16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134</v>
      </c>
      <c r="AU162" s="255" t="s">
        <v>86</v>
      </c>
      <c r="AV162" s="14" t="s">
        <v>86</v>
      </c>
      <c r="AW162" s="14" t="s">
        <v>32</v>
      </c>
      <c r="AX162" s="14" t="s">
        <v>76</v>
      </c>
      <c r="AY162" s="255" t="s">
        <v>125</v>
      </c>
    </row>
    <row r="163" s="15" customFormat="1">
      <c r="A163" s="15"/>
      <c r="B163" s="259"/>
      <c r="C163" s="260"/>
      <c r="D163" s="236" t="s">
        <v>134</v>
      </c>
      <c r="E163" s="261" t="s">
        <v>1</v>
      </c>
      <c r="F163" s="262" t="s">
        <v>235</v>
      </c>
      <c r="G163" s="260"/>
      <c r="H163" s="263">
        <v>52.350000000000001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9" t="s">
        <v>134</v>
      </c>
      <c r="AU163" s="269" t="s">
        <v>86</v>
      </c>
      <c r="AV163" s="15" t="s">
        <v>147</v>
      </c>
      <c r="AW163" s="15" t="s">
        <v>32</v>
      </c>
      <c r="AX163" s="15" t="s">
        <v>84</v>
      </c>
      <c r="AY163" s="269" t="s">
        <v>125</v>
      </c>
    </row>
    <row r="164" s="2" customFormat="1" ht="16.5" customHeight="1">
      <c r="A164" s="39"/>
      <c r="B164" s="40"/>
      <c r="C164" s="270" t="s">
        <v>172</v>
      </c>
      <c r="D164" s="270" t="s">
        <v>274</v>
      </c>
      <c r="E164" s="271" t="s">
        <v>275</v>
      </c>
      <c r="F164" s="272" t="s">
        <v>276</v>
      </c>
      <c r="G164" s="273" t="s">
        <v>261</v>
      </c>
      <c r="H164" s="274">
        <v>106.794</v>
      </c>
      <c r="I164" s="275"/>
      <c r="J164" s="276">
        <f>ROUND(I164*H164,2)</f>
        <v>0</v>
      </c>
      <c r="K164" s="277"/>
      <c r="L164" s="278"/>
      <c r="M164" s="279" t="s">
        <v>1</v>
      </c>
      <c r="N164" s="280" t="s">
        <v>41</v>
      </c>
      <c r="O164" s="92"/>
      <c r="P164" s="230">
        <f>O164*H164</f>
        <v>0</v>
      </c>
      <c r="Q164" s="230">
        <v>1</v>
      </c>
      <c r="R164" s="230">
        <f>Q164*H164</f>
        <v>106.794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172</v>
      </c>
      <c r="AT164" s="232" t="s">
        <v>274</v>
      </c>
      <c r="AU164" s="232" t="s">
        <v>86</v>
      </c>
      <c r="AY164" s="18" t="s">
        <v>125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147</v>
      </c>
      <c r="BM164" s="232" t="s">
        <v>277</v>
      </c>
    </row>
    <row r="165" s="14" customFormat="1">
      <c r="A165" s="14"/>
      <c r="B165" s="245"/>
      <c r="C165" s="246"/>
      <c r="D165" s="236" t="s">
        <v>134</v>
      </c>
      <c r="E165" s="247" t="s">
        <v>1</v>
      </c>
      <c r="F165" s="248" t="s">
        <v>278</v>
      </c>
      <c r="G165" s="246"/>
      <c r="H165" s="249">
        <v>88.995000000000005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134</v>
      </c>
      <c r="AU165" s="255" t="s">
        <v>86</v>
      </c>
      <c r="AV165" s="14" t="s">
        <v>86</v>
      </c>
      <c r="AW165" s="14" t="s">
        <v>32</v>
      </c>
      <c r="AX165" s="14" t="s">
        <v>84</v>
      </c>
      <c r="AY165" s="255" t="s">
        <v>125</v>
      </c>
    </row>
    <row r="166" s="14" customFormat="1">
      <c r="A166" s="14"/>
      <c r="B166" s="245"/>
      <c r="C166" s="246"/>
      <c r="D166" s="236" t="s">
        <v>134</v>
      </c>
      <c r="E166" s="246"/>
      <c r="F166" s="248" t="s">
        <v>279</v>
      </c>
      <c r="G166" s="246"/>
      <c r="H166" s="249">
        <v>106.794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134</v>
      </c>
      <c r="AU166" s="255" t="s">
        <v>86</v>
      </c>
      <c r="AV166" s="14" t="s">
        <v>86</v>
      </c>
      <c r="AW166" s="14" t="s">
        <v>4</v>
      </c>
      <c r="AX166" s="14" t="s">
        <v>84</v>
      </c>
      <c r="AY166" s="255" t="s">
        <v>125</v>
      </c>
    </row>
    <row r="167" s="2" customFormat="1" ht="66.75" customHeight="1">
      <c r="A167" s="39"/>
      <c r="B167" s="40"/>
      <c r="C167" s="220" t="s">
        <v>177</v>
      </c>
      <c r="D167" s="220" t="s">
        <v>128</v>
      </c>
      <c r="E167" s="221" t="s">
        <v>280</v>
      </c>
      <c r="F167" s="222" t="s">
        <v>281</v>
      </c>
      <c r="G167" s="223" t="s">
        <v>230</v>
      </c>
      <c r="H167" s="224">
        <v>11.16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147</v>
      </c>
      <c r="AT167" s="232" t="s">
        <v>128</v>
      </c>
      <c r="AU167" s="232" t="s">
        <v>86</v>
      </c>
      <c r="AY167" s="18" t="s">
        <v>125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147</v>
      </c>
      <c r="BM167" s="232" t="s">
        <v>282</v>
      </c>
    </row>
    <row r="168" s="13" customFormat="1">
      <c r="A168" s="13"/>
      <c r="B168" s="234"/>
      <c r="C168" s="235"/>
      <c r="D168" s="236" t="s">
        <v>134</v>
      </c>
      <c r="E168" s="237" t="s">
        <v>1</v>
      </c>
      <c r="F168" s="238" t="s">
        <v>267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134</v>
      </c>
      <c r="AU168" s="244" t="s">
        <v>86</v>
      </c>
      <c r="AV168" s="13" t="s">
        <v>84</v>
      </c>
      <c r="AW168" s="13" t="s">
        <v>32</v>
      </c>
      <c r="AX168" s="13" t="s">
        <v>76</v>
      </c>
      <c r="AY168" s="244" t="s">
        <v>125</v>
      </c>
    </row>
    <row r="169" s="14" customFormat="1">
      <c r="A169" s="14"/>
      <c r="B169" s="245"/>
      <c r="C169" s="246"/>
      <c r="D169" s="236" t="s">
        <v>134</v>
      </c>
      <c r="E169" s="247" t="s">
        <v>1</v>
      </c>
      <c r="F169" s="248" t="s">
        <v>283</v>
      </c>
      <c r="G169" s="246"/>
      <c r="H169" s="249">
        <v>11.16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134</v>
      </c>
      <c r="AU169" s="255" t="s">
        <v>86</v>
      </c>
      <c r="AV169" s="14" t="s">
        <v>86</v>
      </c>
      <c r="AW169" s="14" t="s">
        <v>32</v>
      </c>
      <c r="AX169" s="14" t="s">
        <v>76</v>
      </c>
      <c r="AY169" s="255" t="s">
        <v>125</v>
      </c>
    </row>
    <row r="170" s="15" customFormat="1">
      <c r="A170" s="15"/>
      <c r="B170" s="259"/>
      <c r="C170" s="260"/>
      <c r="D170" s="236" t="s">
        <v>134</v>
      </c>
      <c r="E170" s="261" t="s">
        <v>1</v>
      </c>
      <c r="F170" s="262" t="s">
        <v>235</v>
      </c>
      <c r="G170" s="260"/>
      <c r="H170" s="263">
        <v>11.16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9" t="s">
        <v>134</v>
      </c>
      <c r="AU170" s="269" t="s">
        <v>86</v>
      </c>
      <c r="AV170" s="15" t="s">
        <v>147</v>
      </c>
      <c r="AW170" s="15" t="s">
        <v>32</v>
      </c>
      <c r="AX170" s="15" t="s">
        <v>84</v>
      </c>
      <c r="AY170" s="269" t="s">
        <v>125</v>
      </c>
    </row>
    <row r="171" s="2" customFormat="1" ht="16.5" customHeight="1">
      <c r="A171" s="39"/>
      <c r="B171" s="40"/>
      <c r="C171" s="270" t="s">
        <v>184</v>
      </c>
      <c r="D171" s="270" t="s">
        <v>274</v>
      </c>
      <c r="E171" s="271" t="s">
        <v>284</v>
      </c>
      <c r="F171" s="272" t="s">
        <v>285</v>
      </c>
      <c r="G171" s="273" t="s">
        <v>261</v>
      </c>
      <c r="H171" s="274">
        <v>22.765999999999998</v>
      </c>
      <c r="I171" s="275"/>
      <c r="J171" s="276">
        <f>ROUND(I171*H171,2)</f>
        <v>0</v>
      </c>
      <c r="K171" s="277"/>
      <c r="L171" s="278"/>
      <c r="M171" s="279" t="s">
        <v>1</v>
      </c>
      <c r="N171" s="280" t="s">
        <v>41</v>
      </c>
      <c r="O171" s="92"/>
      <c r="P171" s="230">
        <f>O171*H171</f>
        <v>0</v>
      </c>
      <c r="Q171" s="230">
        <v>1</v>
      </c>
      <c r="R171" s="230">
        <f>Q171*H171</f>
        <v>22.765999999999998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172</v>
      </c>
      <c r="AT171" s="232" t="s">
        <v>274</v>
      </c>
      <c r="AU171" s="232" t="s">
        <v>86</v>
      </c>
      <c r="AY171" s="18" t="s">
        <v>125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147</v>
      </c>
      <c r="BM171" s="232" t="s">
        <v>286</v>
      </c>
    </row>
    <row r="172" s="14" customFormat="1">
      <c r="A172" s="14"/>
      <c r="B172" s="245"/>
      <c r="C172" s="246"/>
      <c r="D172" s="236" t="s">
        <v>134</v>
      </c>
      <c r="E172" s="247" t="s">
        <v>1</v>
      </c>
      <c r="F172" s="248" t="s">
        <v>287</v>
      </c>
      <c r="G172" s="246"/>
      <c r="H172" s="249">
        <v>18.972000000000001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134</v>
      </c>
      <c r="AU172" s="255" t="s">
        <v>86</v>
      </c>
      <c r="AV172" s="14" t="s">
        <v>86</v>
      </c>
      <c r="AW172" s="14" t="s">
        <v>32</v>
      </c>
      <c r="AX172" s="14" t="s">
        <v>84</v>
      </c>
      <c r="AY172" s="255" t="s">
        <v>125</v>
      </c>
    </row>
    <row r="173" s="14" customFormat="1">
      <c r="A173" s="14"/>
      <c r="B173" s="245"/>
      <c r="C173" s="246"/>
      <c r="D173" s="236" t="s">
        <v>134</v>
      </c>
      <c r="E173" s="246"/>
      <c r="F173" s="248" t="s">
        <v>288</v>
      </c>
      <c r="G173" s="246"/>
      <c r="H173" s="249">
        <v>22.765999999999998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134</v>
      </c>
      <c r="AU173" s="255" t="s">
        <v>86</v>
      </c>
      <c r="AV173" s="14" t="s">
        <v>86</v>
      </c>
      <c r="AW173" s="14" t="s">
        <v>4</v>
      </c>
      <c r="AX173" s="14" t="s">
        <v>84</v>
      </c>
      <c r="AY173" s="255" t="s">
        <v>125</v>
      </c>
    </row>
    <row r="174" s="2" customFormat="1" ht="24.15" customHeight="1">
      <c r="A174" s="39"/>
      <c r="B174" s="40"/>
      <c r="C174" s="220" t="s">
        <v>188</v>
      </c>
      <c r="D174" s="220" t="s">
        <v>128</v>
      </c>
      <c r="E174" s="221" t="s">
        <v>289</v>
      </c>
      <c r="F174" s="222" t="s">
        <v>290</v>
      </c>
      <c r="G174" s="223" t="s">
        <v>291</v>
      </c>
      <c r="H174" s="224">
        <v>313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147</v>
      </c>
      <c r="AT174" s="232" t="s">
        <v>128</v>
      </c>
      <c r="AU174" s="232" t="s">
        <v>86</v>
      </c>
      <c r="AY174" s="18" t="s">
        <v>125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147</v>
      </c>
      <c r="BM174" s="232" t="s">
        <v>292</v>
      </c>
    </row>
    <row r="175" s="14" customFormat="1">
      <c r="A175" s="14"/>
      <c r="B175" s="245"/>
      <c r="C175" s="246"/>
      <c r="D175" s="236" t="s">
        <v>134</v>
      </c>
      <c r="E175" s="247" t="s">
        <v>1</v>
      </c>
      <c r="F175" s="248" t="s">
        <v>293</v>
      </c>
      <c r="G175" s="246"/>
      <c r="H175" s="249">
        <v>313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134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125</v>
      </c>
    </row>
    <row r="176" s="12" customFormat="1" ht="22.8" customHeight="1">
      <c r="A176" s="12"/>
      <c r="B176" s="204"/>
      <c r="C176" s="205"/>
      <c r="D176" s="206" t="s">
        <v>75</v>
      </c>
      <c r="E176" s="218" t="s">
        <v>188</v>
      </c>
      <c r="F176" s="218" t="s">
        <v>294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SUM(P177:P230)</f>
        <v>0</v>
      </c>
      <c r="Q176" s="212"/>
      <c r="R176" s="213">
        <f>SUM(R177:R230)</f>
        <v>4.10215</v>
      </c>
      <c r="S176" s="212"/>
      <c r="T176" s="214">
        <f>SUM(T177:T230)</f>
        <v>1213.4944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84</v>
      </c>
      <c r="AT176" s="216" t="s">
        <v>75</v>
      </c>
      <c r="AU176" s="216" t="s">
        <v>84</v>
      </c>
      <c r="AY176" s="215" t="s">
        <v>125</v>
      </c>
      <c r="BK176" s="217">
        <f>SUM(BK177:BK230)</f>
        <v>0</v>
      </c>
    </row>
    <row r="177" s="2" customFormat="1" ht="66.75" customHeight="1">
      <c r="A177" s="39"/>
      <c r="B177" s="40"/>
      <c r="C177" s="220" t="s">
        <v>194</v>
      </c>
      <c r="D177" s="220" t="s">
        <v>128</v>
      </c>
      <c r="E177" s="221" t="s">
        <v>295</v>
      </c>
      <c r="F177" s="222" t="s">
        <v>296</v>
      </c>
      <c r="G177" s="223" t="s">
        <v>291</v>
      </c>
      <c r="H177" s="224">
        <v>570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0.75</v>
      </c>
      <c r="T177" s="231">
        <f>S177*H177</f>
        <v>427.5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147</v>
      </c>
      <c r="AT177" s="232" t="s">
        <v>128</v>
      </c>
      <c r="AU177" s="232" t="s">
        <v>86</v>
      </c>
      <c r="AY177" s="18" t="s">
        <v>125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147</v>
      </c>
      <c r="BM177" s="232" t="s">
        <v>297</v>
      </c>
    </row>
    <row r="178" s="14" customFormat="1">
      <c r="A178" s="14"/>
      <c r="B178" s="245"/>
      <c r="C178" s="246"/>
      <c r="D178" s="236" t="s">
        <v>134</v>
      </c>
      <c r="E178" s="247" t="s">
        <v>1</v>
      </c>
      <c r="F178" s="248" t="s">
        <v>298</v>
      </c>
      <c r="G178" s="246"/>
      <c r="H178" s="249">
        <v>570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134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125</v>
      </c>
    </row>
    <row r="179" s="2" customFormat="1" ht="76.35" customHeight="1">
      <c r="A179" s="39"/>
      <c r="B179" s="40"/>
      <c r="C179" s="220" t="s">
        <v>200</v>
      </c>
      <c r="D179" s="220" t="s">
        <v>128</v>
      </c>
      <c r="E179" s="221" t="s">
        <v>299</v>
      </c>
      <c r="F179" s="222" t="s">
        <v>300</v>
      </c>
      <c r="G179" s="223" t="s">
        <v>291</v>
      </c>
      <c r="H179" s="224">
        <v>14.92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0.75</v>
      </c>
      <c r="T179" s="231">
        <f>S179*H179</f>
        <v>11.19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147</v>
      </c>
      <c r="AT179" s="232" t="s">
        <v>128</v>
      </c>
      <c r="AU179" s="232" t="s">
        <v>86</v>
      </c>
      <c r="AY179" s="18" t="s">
        <v>125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147</v>
      </c>
      <c r="BM179" s="232" t="s">
        <v>301</v>
      </c>
    </row>
    <row r="180" s="13" customFormat="1">
      <c r="A180" s="13"/>
      <c r="B180" s="234"/>
      <c r="C180" s="235"/>
      <c r="D180" s="236" t="s">
        <v>134</v>
      </c>
      <c r="E180" s="237" t="s">
        <v>1</v>
      </c>
      <c r="F180" s="238" t="s">
        <v>302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134</v>
      </c>
      <c r="AU180" s="244" t="s">
        <v>86</v>
      </c>
      <c r="AV180" s="13" t="s">
        <v>84</v>
      </c>
      <c r="AW180" s="13" t="s">
        <v>32</v>
      </c>
      <c r="AX180" s="13" t="s">
        <v>76</v>
      </c>
      <c r="AY180" s="244" t="s">
        <v>125</v>
      </c>
    </row>
    <row r="181" s="14" customFormat="1">
      <c r="A181" s="14"/>
      <c r="B181" s="245"/>
      <c r="C181" s="246"/>
      <c r="D181" s="236" t="s">
        <v>134</v>
      </c>
      <c r="E181" s="247" t="s">
        <v>1</v>
      </c>
      <c r="F181" s="248" t="s">
        <v>303</v>
      </c>
      <c r="G181" s="246"/>
      <c r="H181" s="249">
        <v>1.3999999999999999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134</v>
      </c>
      <c r="AU181" s="255" t="s">
        <v>86</v>
      </c>
      <c r="AV181" s="14" t="s">
        <v>86</v>
      </c>
      <c r="AW181" s="14" t="s">
        <v>32</v>
      </c>
      <c r="AX181" s="14" t="s">
        <v>76</v>
      </c>
      <c r="AY181" s="255" t="s">
        <v>125</v>
      </c>
    </row>
    <row r="182" s="13" customFormat="1">
      <c r="A182" s="13"/>
      <c r="B182" s="234"/>
      <c r="C182" s="235"/>
      <c r="D182" s="236" t="s">
        <v>134</v>
      </c>
      <c r="E182" s="237" t="s">
        <v>1</v>
      </c>
      <c r="F182" s="238" t="s">
        <v>304</v>
      </c>
      <c r="G182" s="235"/>
      <c r="H182" s="237" t="s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134</v>
      </c>
      <c r="AU182" s="244" t="s">
        <v>86</v>
      </c>
      <c r="AV182" s="13" t="s">
        <v>84</v>
      </c>
      <c r="AW182" s="13" t="s">
        <v>32</v>
      </c>
      <c r="AX182" s="13" t="s">
        <v>76</v>
      </c>
      <c r="AY182" s="244" t="s">
        <v>125</v>
      </c>
    </row>
    <row r="183" s="14" customFormat="1">
      <c r="A183" s="14"/>
      <c r="B183" s="245"/>
      <c r="C183" s="246"/>
      <c r="D183" s="236" t="s">
        <v>134</v>
      </c>
      <c r="E183" s="247" t="s">
        <v>1</v>
      </c>
      <c r="F183" s="248" t="s">
        <v>305</v>
      </c>
      <c r="G183" s="246"/>
      <c r="H183" s="249">
        <v>5.5999999999999996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134</v>
      </c>
      <c r="AU183" s="255" t="s">
        <v>86</v>
      </c>
      <c r="AV183" s="14" t="s">
        <v>86</v>
      </c>
      <c r="AW183" s="14" t="s">
        <v>32</v>
      </c>
      <c r="AX183" s="14" t="s">
        <v>76</v>
      </c>
      <c r="AY183" s="255" t="s">
        <v>125</v>
      </c>
    </row>
    <row r="184" s="13" customFormat="1">
      <c r="A184" s="13"/>
      <c r="B184" s="234"/>
      <c r="C184" s="235"/>
      <c r="D184" s="236" t="s">
        <v>134</v>
      </c>
      <c r="E184" s="237" t="s">
        <v>1</v>
      </c>
      <c r="F184" s="238" t="s">
        <v>306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134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125</v>
      </c>
    </row>
    <row r="185" s="14" customFormat="1">
      <c r="A185" s="14"/>
      <c r="B185" s="245"/>
      <c r="C185" s="246"/>
      <c r="D185" s="236" t="s">
        <v>134</v>
      </c>
      <c r="E185" s="247" t="s">
        <v>1</v>
      </c>
      <c r="F185" s="248" t="s">
        <v>307</v>
      </c>
      <c r="G185" s="246"/>
      <c r="H185" s="249">
        <v>7.9199999999999999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134</v>
      </c>
      <c r="AU185" s="255" t="s">
        <v>86</v>
      </c>
      <c r="AV185" s="14" t="s">
        <v>86</v>
      </c>
      <c r="AW185" s="14" t="s">
        <v>32</v>
      </c>
      <c r="AX185" s="14" t="s">
        <v>76</v>
      </c>
      <c r="AY185" s="255" t="s">
        <v>125</v>
      </c>
    </row>
    <row r="186" s="15" customFormat="1">
      <c r="A186" s="15"/>
      <c r="B186" s="259"/>
      <c r="C186" s="260"/>
      <c r="D186" s="236" t="s">
        <v>134</v>
      </c>
      <c r="E186" s="261" t="s">
        <v>1</v>
      </c>
      <c r="F186" s="262" t="s">
        <v>235</v>
      </c>
      <c r="G186" s="260"/>
      <c r="H186" s="263">
        <v>14.92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9" t="s">
        <v>134</v>
      </c>
      <c r="AU186" s="269" t="s">
        <v>86</v>
      </c>
      <c r="AV186" s="15" t="s">
        <v>147</v>
      </c>
      <c r="AW186" s="15" t="s">
        <v>32</v>
      </c>
      <c r="AX186" s="15" t="s">
        <v>84</v>
      </c>
      <c r="AY186" s="269" t="s">
        <v>125</v>
      </c>
    </row>
    <row r="187" s="2" customFormat="1" ht="66.75" customHeight="1">
      <c r="A187" s="39"/>
      <c r="B187" s="40"/>
      <c r="C187" s="220" t="s">
        <v>205</v>
      </c>
      <c r="D187" s="220" t="s">
        <v>128</v>
      </c>
      <c r="E187" s="221" t="s">
        <v>308</v>
      </c>
      <c r="F187" s="222" t="s">
        <v>309</v>
      </c>
      <c r="G187" s="223" t="s">
        <v>291</v>
      </c>
      <c r="H187" s="224">
        <v>14.92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0.22</v>
      </c>
      <c r="T187" s="231">
        <f>S187*H187</f>
        <v>3.2824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147</v>
      </c>
      <c r="AT187" s="232" t="s">
        <v>128</v>
      </c>
      <c r="AU187" s="232" t="s">
        <v>86</v>
      </c>
      <c r="AY187" s="18" t="s">
        <v>125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147</v>
      </c>
      <c r="BM187" s="232" t="s">
        <v>310</v>
      </c>
    </row>
    <row r="188" s="14" customFormat="1">
      <c r="A188" s="14"/>
      <c r="B188" s="245"/>
      <c r="C188" s="246"/>
      <c r="D188" s="236" t="s">
        <v>134</v>
      </c>
      <c r="E188" s="247" t="s">
        <v>1</v>
      </c>
      <c r="F188" s="248" t="s">
        <v>311</v>
      </c>
      <c r="G188" s="246"/>
      <c r="H188" s="249">
        <v>14.92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134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125</v>
      </c>
    </row>
    <row r="189" s="2" customFormat="1" ht="49.05" customHeight="1">
      <c r="A189" s="39"/>
      <c r="B189" s="40"/>
      <c r="C189" s="220" t="s">
        <v>8</v>
      </c>
      <c r="D189" s="220" t="s">
        <v>128</v>
      </c>
      <c r="E189" s="221" t="s">
        <v>312</v>
      </c>
      <c r="F189" s="222" t="s">
        <v>313</v>
      </c>
      <c r="G189" s="223" t="s">
        <v>291</v>
      </c>
      <c r="H189" s="224">
        <v>570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9.0000000000000006E-05</v>
      </c>
      <c r="R189" s="230">
        <f>Q189*H189</f>
        <v>0.051300000000000005</v>
      </c>
      <c r="S189" s="230">
        <v>0.11500000000000001</v>
      </c>
      <c r="T189" s="231">
        <f>S189*H189</f>
        <v>65.549999999999997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147</v>
      </c>
      <c r="AT189" s="232" t="s">
        <v>128</v>
      </c>
      <c r="AU189" s="232" t="s">
        <v>86</v>
      </c>
      <c r="AY189" s="18" t="s">
        <v>125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147</v>
      </c>
      <c r="BM189" s="232" t="s">
        <v>314</v>
      </c>
    </row>
    <row r="190" s="13" customFormat="1">
      <c r="A190" s="13"/>
      <c r="B190" s="234"/>
      <c r="C190" s="235"/>
      <c r="D190" s="236" t="s">
        <v>134</v>
      </c>
      <c r="E190" s="237" t="s">
        <v>1</v>
      </c>
      <c r="F190" s="238" t="s">
        <v>315</v>
      </c>
      <c r="G190" s="235"/>
      <c r="H190" s="237" t="s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134</v>
      </c>
      <c r="AU190" s="244" t="s">
        <v>86</v>
      </c>
      <c r="AV190" s="13" t="s">
        <v>84</v>
      </c>
      <c r="AW190" s="13" t="s">
        <v>32</v>
      </c>
      <c r="AX190" s="13" t="s">
        <v>76</v>
      </c>
      <c r="AY190" s="244" t="s">
        <v>125</v>
      </c>
    </row>
    <row r="191" s="14" customFormat="1">
      <c r="A191" s="14"/>
      <c r="B191" s="245"/>
      <c r="C191" s="246"/>
      <c r="D191" s="236" t="s">
        <v>134</v>
      </c>
      <c r="E191" s="247" t="s">
        <v>1</v>
      </c>
      <c r="F191" s="248" t="s">
        <v>298</v>
      </c>
      <c r="G191" s="246"/>
      <c r="H191" s="249">
        <v>570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134</v>
      </c>
      <c r="AU191" s="255" t="s">
        <v>86</v>
      </c>
      <c r="AV191" s="14" t="s">
        <v>86</v>
      </c>
      <c r="AW191" s="14" t="s">
        <v>32</v>
      </c>
      <c r="AX191" s="14" t="s">
        <v>84</v>
      </c>
      <c r="AY191" s="255" t="s">
        <v>125</v>
      </c>
    </row>
    <row r="192" s="2" customFormat="1" ht="55.5" customHeight="1">
      <c r="A192" s="39"/>
      <c r="B192" s="40"/>
      <c r="C192" s="220" t="s">
        <v>316</v>
      </c>
      <c r="D192" s="220" t="s">
        <v>128</v>
      </c>
      <c r="E192" s="221" t="s">
        <v>317</v>
      </c>
      <c r="F192" s="222" t="s">
        <v>318</v>
      </c>
      <c r="G192" s="223" t="s">
        <v>291</v>
      </c>
      <c r="H192" s="224">
        <v>2315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0.00012999999999999999</v>
      </c>
      <c r="R192" s="230">
        <f>Q192*H192</f>
        <v>0.30095</v>
      </c>
      <c r="S192" s="230">
        <v>0.25600000000000001</v>
      </c>
      <c r="T192" s="231">
        <f>S192*H192</f>
        <v>592.63999999999999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147</v>
      </c>
      <c r="AT192" s="232" t="s">
        <v>128</v>
      </c>
      <c r="AU192" s="232" t="s">
        <v>86</v>
      </c>
      <c r="AY192" s="18" t="s">
        <v>125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147</v>
      </c>
      <c r="BM192" s="232" t="s">
        <v>319</v>
      </c>
    </row>
    <row r="193" s="13" customFormat="1">
      <c r="A193" s="13"/>
      <c r="B193" s="234"/>
      <c r="C193" s="235"/>
      <c r="D193" s="236" t="s">
        <v>134</v>
      </c>
      <c r="E193" s="237" t="s">
        <v>1</v>
      </c>
      <c r="F193" s="238" t="s">
        <v>320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134</v>
      </c>
      <c r="AU193" s="244" t="s">
        <v>86</v>
      </c>
      <c r="AV193" s="13" t="s">
        <v>84</v>
      </c>
      <c r="AW193" s="13" t="s">
        <v>32</v>
      </c>
      <c r="AX193" s="13" t="s">
        <v>76</v>
      </c>
      <c r="AY193" s="244" t="s">
        <v>125</v>
      </c>
    </row>
    <row r="194" s="14" customFormat="1">
      <c r="A194" s="14"/>
      <c r="B194" s="245"/>
      <c r="C194" s="246"/>
      <c r="D194" s="236" t="s">
        <v>134</v>
      </c>
      <c r="E194" s="247" t="s">
        <v>1</v>
      </c>
      <c r="F194" s="248" t="s">
        <v>321</v>
      </c>
      <c r="G194" s="246"/>
      <c r="H194" s="249">
        <v>1745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134</v>
      </c>
      <c r="AU194" s="255" t="s">
        <v>86</v>
      </c>
      <c r="AV194" s="14" t="s">
        <v>86</v>
      </c>
      <c r="AW194" s="14" t="s">
        <v>32</v>
      </c>
      <c r="AX194" s="14" t="s">
        <v>76</v>
      </c>
      <c r="AY194" s="255" t="s">
        <v>125</v>
      </c>
    </row>
    <row r="195" s="13" customFormat="1">
      <c r="A195" s="13"/>
      <c r="B195" s="234"/>
      <c r="C195" s="235"/>
      <c r="D195" s="236" t="s">
        <v>134</v>
      </c>
      <c r="E195" s="237" t="s">
        <v>1</v>
      </c>
      <c r="F195" s="238" t="s">
        <v>315</v>
      </c>
      <c r="G195" s="235"/>
      <c r="H195" s="237" t="s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134</v>
      </c>
      <c r="AU195" s="244" t="s">
        <v>86</v>
      </c>
      <c r="AV195" s="13" t="s">
        <v>84</v>
      </c>
      <c r="AW195" s="13" t="s">
        <v>32</v>
      </c>
      <c r="AX195" s="13" t="s">
        <v>76</v>
      </c>
      <c r="AY195" s="244" t="s">
        <v>125</v>
      </c>
    </row>
    <row r="196" s="14" customFormat="1">
      <c r="A196" s="14"/>
      <c r="B196" s="245"/>
      <c r="C196" s="246"/>
      <c r="D196" s="236" t="s">
        <v>134</v>
      </c>
      <c r="E196" s="247" t="s">
        <v>1</v>
      </c>
      <c r="F196" s="248" t="s">
        <v>298</v>
      </c>
      <c r="G196" s="246"/>
      <c r="H196" s="249">
        <v>570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134</v>
      </c>
      <c r="AU196" s="255" t="s">
        <v>86</v>
      </c>
      <c r="AV196" s="14" t="s">
        <v>86</v>
      </c>
      <c r="AW196" s="14" t="s">
        <v>32</v>
      </c>
      <c r="AX196" s="14" t="s">
        <v>76</v>
      </c>
      <c r="AY196" s="255" t="s">
        <v>125</v>
      </c>
    </row>
    <row r="197" s="15" customFormat="1">
      <c r="A197" s="15"/>
      <c r="B197" s="259"/>
      <c r="C197" s="260"/>
      <c r="D197" s="236" t="s">
        <v>134</v>
      </c>
      <c r="E197" s="261" t="s">
        <v>1</v>
      </c>
      <c r="F197" s="262" t="s">
        <v>235</v>
      </c>
      <c r="G197" s="260"/>
      <c r="H197" s="263">
        <v>2315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9" t="s">
        <v>134</v>
      </c>
      <c r="AU197" s="269" t="s">
        <v>86</v>
      </c>
      <c r="AV197" s="15" t="s">
        <v>147</v>
      </c>
      <c r="AW197" s="15" t="s">
        <v>32</v>
      </c>
      <c r="AX197" s="15" t="s">
        <v>84</v>
      </c>
      <c r="AY197" s="269" t="s">
        <v>125</v>
      </c>
    </row>
    <row r="198" s="2" customFormat="1" ht="49.05" customHeight="1">
      <c r="A198" s="39"/>
      <c r="B198" s="40"/>
      <c r="C198" s="220" t="s">
        <v>322</v>
      </c>
      <c r="D198" s="220" t="s">
        <v>128</v>
      </c>
      <c r="E198" s="221" t="s">
        <v>323</v>
      </c>
      <c r="F198" s="222" t="s">
        <v>324</v>
      </c>
      <c r="G198" s="223" t="s">
        <v>325</v>
      </c>
      <c r="H198" s="224">
        <v>540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0.20499999999999999</v>
      </c>
      <c r="T198" s="231">
        <f>S198*H198</f>
        <v>110.69999999999999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147</v>
      </c>
      <c r="AT198" s="232" t="s">
        <v>128</v>
      </c>
      <c r="AU198" s="232" t="s">
        <v>86</v>
      </c>
      <c r="AY198" s="18" t="s">
        <v>125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147</v>
      </c>
      <c r="BM198" s="232" t="s">
        <v>326</v>
      </c>
    </row>
    <row r="199" s="13" customFormat="1">
      <c r="A199" s="13"/>
      <c r="B199" s="234"/>
      <c r="C199" s="235"/>
      <c r="D199" s="236" t="s">
        <v>134</v>
      </c>
      <c r="E199" s="237" t="s">
        <v>1</v>
      </c>
      <c r="F199" s="238" t="s">
        <v>327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134</v>
      </c>
      <c r="AU199" s="244" t="s">
        <v>86</v>
      </c>
      <c r="AV199" s="13" t="s">
        <v>84</v>
      </c>
      <c r="AW199" s="13" t="s">
        <v>32</v>
      </c>
      <c r="AX199" s="13" t="s">
        <v>76</v>
      </c>
      <c r="AY199" s="244" t="s">
        <v>125</v>
      </c>
    </row>
    <row r="200" s="14" customFormat="1">
      <c r="A200" s="14"/>
      <c r="B200" s="245"/>
      <c r="C200" s="246"/>
      <c r="D200" s="236" t="s">
        <v>134</v>
      </c>
      <c r="E200" s="247" t="s">
        <v>1</v>
      </c>
      <c r="F200" s="248" t="s">
        <v>328</v>
      </c>
      <c r="G200" s="246"/>
      <c r="H200" s="249">
        <v>345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134</v>
      </c>
      <c r="AU200" s="255" t="s">
        <v>86</v>
      </c>
      <c r="AV200" s="14" t="s">
        <v>86</v>
      </c>
      <c r="AW200" s="14" t="s">
        <v>32</v>
      </c>
      <c r="AX200" s="14" t="s">
        <v>76</v>
      </c>
      <c r="AY200" s="255" t="s">
        <v>125</v>
      </c>
    </row>
    <row r="201" s="13" customFormat="1">
      <c r="A201" s="13"/>
      <c r="B201" s="234"/>
      <c r="C201" s="235"/>
      <c r="D201" s="236" t="s">
        <v>134</v>
      </c>
      <c r="E201" s="237" t="s">
        <v>1</v>
      </c>
      <c r="F201" s="238" t="s">
        <v>329</v>
      </c>
      <c r="G201" s="235"/>
      <c r="H201" s="237" t="s">
        <v>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134</v>
      </c>
      <c r="AU201" s="244" t="s">
        <v>86</v>
      </c>
      <c r="AV201" s="13" t="s">
        <v>84</v>
      </c>
      <c r="AW201" s="13" t="s">
        <v>32</v>
      </c>
      <c r="AX201" s="13" t="s">
        <v>76</v>
      </c>
      <c r="AY201" s="244" t="s">
        <v>125</v>
      </c>
    </row>
    <row r="202" s="14" customFormat="1">
      <c r="A202" s="14"/>
      <c r="B202" s="245"/>
      <c r="C202" s="246"/>
      <c r="D202" s="236" t="s">
        <v>134</v>
      </c>
      <c r="E202" s="247" t="s">
        <v>1</v>
      </c>
      <c r="F202" s="248" t="s">
        <v>330</v>
      </c>
      <c r="G202" s="246"/>
      <c r="H202" s="249">
        <v>195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134</v>
      </c>
      <c r="AU202" s="255" t="s">
        <v>86</v>
      </c>
      <c r="AV202" s="14" t="s">
        <v>86</v>
      </c>
      <c r="AW202" s="14" t="s">
        <v>32</v>
      </c>
      <c r="AX202" s="14" t="s">
        <v>76</v>
      </c>
      <c r="AY202" s="255" t="s">
        <v>125</v>
      </c>
    </row>
    <row r="203" s="15" customFormat="1">
      <c r="A203" s="15"/>
      <c r="B203" s="259"/>
      <c r="C203" s="260"/>
      <c r="D203" s="236" t="s">
        <v>134</v>
      </c>
      <c r="E203" s="261" t="s">
        <v>1</v>
      </c>
      <c r="F203" s="262" t="s">
        <v>235</v>
      </c>
      <c r="G203" s="260"/>
      <c r="H203" s="263">
        <v>540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9" t="s">
        <v>134</v>
      </c>
      <c r="AU203" s="269" t="s">
        <v>86</v>
      </c>
      <c r="AV203" s="15" t="s">
        <v>147</v>
      </c>
      <c r="AW203" s="15" t="s">
        <v>32</v>
      </c>
      <c r="AX203" s="15" t="s">
        <v>84</v>
      </c>
      <c r="AY203" s="269" t="s">
        <v>125</v>
      </c>
    </row>
    <row r="204" s="2" customFormat="1" ht="44.25" customHeight="1">
      <c r="A204" s="39"/>
      <c r="B204" s="40"/>
      <c r="C204" s="220" t="s">
        <v>331</v>
      </c>
      <c r="D204" s="220" t="s">
        <v>128</v>
      </c>
      <c r="E204" s="221" t="s">
        <v>332</v>
      </c>
      <c r="F204" s="222" t="s">
        <v>333</v>
      </c>
      <c r="G204" s="223" t="s">
        <v>334</v>
      </c>
      <c r="H204" s="224">
        <v>11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0.34089999999999998</v>
      </c>
      <c r="R204" s="230">
        <f>Q204*H204</f>
        <v>3.7498999999999998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147</v>
      </c>
      <c r="AT204" s="232" t="s">
        <v>128</v>
      </c>
      <c r="AU204" s="232" t="s">
        <v>86</v>
      </c>
      <c r="AY204" s="18" t="s">
        <v>125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147</v>
      </c>
      <c r="BM204" s="232" t="s">
        <v>335</v>
      </c>
    </row>
    <row r="205" s="14" customFormat="1">
      <c r="A205" s="14"/>
      <c r="B205" s="245"/>
      <c r="C205" s="246"/>
      <c r="D205" s="236" t="s">
        <v>134</v>
      </c>
      <c r="E205" s="247" t="s">
        <v>1</v>
      </c>
      <c r="F205" s="248" t="s">
        <v>188</v>
      </c>
      <c r="G205" s="246"/>
      <c r="H205" s="249">
        <v>11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134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125</v>
      </c>
    </row>
    <row r="206" s="2" customFormat="1" ht="24.15" customHeight="1">
      <c r="A206" s="39"/>
      <c r="B206" s="40"/>
      <c r="C206" s="220" t="s">
        <v>336</v>
      </c>
      <c r="D206" s="220" t="s">
        <v>128</v>
      </c>
      <c r="E206" s="221" t="s">
        <v>337</v>
      </c>
      <c r="F206" s="222" t="s">
        <v>338</v>
      </c>
      <c r="G206" s="223" t="s">
        <v>334</v>
      </c>
      <c r="H206" s="224">
        <v>1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0.14999999999999999</v>
      </c>
      <c r="T206" s="231">
        <f>S206*H206</f>
        <v>0.14999999999999999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147</v>
      </c>
      <c r="AT206" s="232" t="s">
        <v>128</v>
      </c>
      <c r="AU206" s="232" t="s">
        <v>86</v>
      </c>
      <c r="AY206" s="18" t="s">
        <v>125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147</v>
      </c>
      <c r="BM206" s="232" t="s">
        <v>339</v>
      </c>
    </row>
    <row r="207" s="13" customFormat="1">
      <c r="A207" s="13"/>
      <c r="B207" s="234"/>
      <c r="C207" s="235"/>
      <c r="D207" s="236" t="s">
        <v>134</v>
      </c>
      <c r="E207" s="237" t="s">
        <v>1</v>
      </c>
      <c r="F207" s="238" t="s">
        <v>340</v>
      </c>
      <c r="G207" s="235"/>
      <c r="H207" s="237" t="s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134</v>
      </c>
      <c r="AU207" s="244" t="s">
        <v>86</v>
      </c>
      <c r="AV207" s="13" t="s">
        <v>84</v>
      </c>
      <c r="AW207" s="13" t="s">
        <v>32</v>
      </c>
      <c r="AX207" s="13" t="s">
        <v>76</v>
      </c>
      <c r="AY207" s="244" t="s">
        <v>125</v>
      </c>
    </row>
    <row r="208" s="14" customFormat="1">
      <c r="A208" s="14"/>
      <c r="B208" s="245"/>
      <c r="C208" s="246"/>
      <c r="D208" s="236" t="s">
        <v>134</v>
      </c>
      <c r="E208" s="247" t="s">
        <v>1</v>
      </c>
      <c r="F208" s="248" t="s">
        <v>84</v>
      </c>
      <c r="G208" s="246"/>
      <c r="H208" s="249">
        <v>1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134</v>
      </c>
      <c r="AU208" s="255" t="s">
        <v>86</v>
      </c>
      <c r="AV208" s="14" t="s">
        <v>86</v>
      </c>
      <c r="AW208" s="14" t="s">
        <v>32</v>
      </c>
      <c r="AX208" s="14" t="s">
        <v>84</v>
      </c>
      <c r="AY208" s="255" t="s">
        <v>125</v>
      </c>
    </row>
    <row r="209" s="2" customFormat="1" ht="24.15" customHeight="1">
      <c r="A209" s="39"/>
      <c r="B209" s="40"/>
      <c r="C209" s="220" t="s">
        <v>341</v>
      </c>
      <c r="D209" s="220" t="s">
        <v>128</v>
      </c>
      <c r="E209" s="221" t="s">
        <v>342</v>
      </c>
      <c r="F209" s="222" t="s">
        <v>343</v>
      </c>
      <c r="G209" s="223" t="s">
        <v>334</v>
      </c>
      <c r="H209" s="224">
        <v>11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0.14999999999999999</v>
      </c>
      <c r="T209" s="231">
        <f>S209*H209</f>
        <v>1.6499999999999999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147</v>
      </c>
      <c r="AT209" s="232" t="s">
        <v>128</v>
      </c>
      <c r="AU209" s="232" t="s">
        <v>86</v>
      </c>
      <c r="AY209" s="18" t="s">
        <v>125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84</v>
      </c>
      <c r="BK209" s="233">
        <f>ROUND(I209*H209,2)</f>
        <v>0</v>
      </c>
      <c r="BL209" s="18" t="s">
        <v>147</v>
      </c>
      <c r="BM209" s="232" t="s">
        <v>344</v>
      </c>
    </row>
    <row r="210" s="13" customFormat="1">
      <c r="A210" s="13"/>
      <c r="B210" s="234"/>
      <c r="C210" s="235"/>
      <c r="D210" s="236" t="s">
        <v>134</v>
      </c>
      <c r="E210" s="237" t="s">
        <v>1</v>
      </c>
      <c r="F210" s="238" t="s">
        <v>340</v>
      </c>
      <c r="G210" s="235"/>
      <c r="H210" s="237" t="s">
        <v>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134</v>
      </c>
      <c r="AU210" s="244" t="s">
        <v>86</v>
      </c>
      <c r="AV210" s="13" t="s">
        <v>84</v>
      </c>
      <c r="AW210" s="13" t="s">
        <v>32</v>
      </c>
      <c r="AX210" s="13" t="s">
        <v>76</v>
      </c>
      <c r="AY210" s="244" t="s">
        <v>125</v>
      </c>
    </row>
    <row r="211" s="14" customFormat="1">
      <c r="A211" s="14"/>
      <c r="B211" s="245"/>
      <c r="C211" s="246"/>
      <c r="D211" s="236" t="s">
        <v>134</v>
      </c>
      <c r="E211" s="247" t="s">
        <v>1</v>
      </c>
      <c r="F211" s="248" t="s">
        <v>188</v>
      </c>
      <c r="G211" s="246"/>
      <c r="H211" s="249">
        <v>11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134</v>
      </c>
      <c r="AU211" s="255" t="s">
        <v>86</v>
      </c>
      <c r="AV211" s="14" t="s">
        <v>86</v>
      </c>
      <c r="AW211" s="14" t="s">
        <v>32</v>
      </c>
      <c r="AX211" s="14" t="s">
        <v>84</v>
      </c>
      <c r="AY211" s="255" t="s">
        <v>125</v>
      </c>
    </row>
    <row r="212" s="2" customFormat="1" ht="24.15" customHeight="1">
      <c r="A212" s="39"/>
      <c r="B212" s="40"/>
      <c r="C212" s="220" t="s">
        <v>7</v>
      </c>
      <c r="D212" s="220" t="s">
        <v>128</v>
      </c>
      <c r="E212" s="221" t="s">
        <v>345</v>
      </c>
      <c r="F212" s="222" t="s">
        <v>346</v>
      </c>
      <c r="G212" s="223" t="s">
        <v>325</v>
      </c>
      <c r="H212" s="224">
        <v>87.799999999999997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41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147</v>
      </c>
      <c r="AT212" s="232" t="s">
        <v>128</v>
      </c>
      <c r="AU212" s="232" t="s">
        <v>86</v>
      </c>
      <c r="AY212" s="18" t="s">
        <v>125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147</v>
      </c>
      <c r="BM212" s="232" t="s">
        <v>347</v>
      </c>
    </row>
    <row r="213" s="14" customFormat="1">
      <c r="A213" s="14"/>
      <c r="B213" s="245"/>
      <c r="C213" s="246"/>
      <c r="D213" s="236" t="s">
        <v>134</v>
      </c>
      <c r="E213" s="247" t="s">
        <v>1</v>
      </c>
      <c r="F213" s="248" t="s">
        <v>348</v>
      </c>
      <c r="G213" s="246"/>
      <c r="H213" s="249">
        <v>87.799999999999997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134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125</v>
      </c>
    </row>
    <row r="214" s="2" customFormat="1" ht="55.5" customHeight="1">
      <c r="A214" s="39"/>
      <c r="B214" s="40"/>
      <c r="C214" s="220" t="s">
        <v>349</v>
      </c>
      <c r="D214" s="220" t="s">
        <v>128</v>
      </c>
      <c r="E214" s="221" t="s">
        <v>350</v>
      </c>
      <c r="F214" s="222" t="s">
        <v>351</v>
      </c>
      <c r="G214" s="223" t="s">
        <v>334</v>
      </c>
      <c r="H214" s="224">
        <v>10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0.082000000000000003</v>
      </c>
      <c r="T214" s="231">
        <f>S214*H214</f>
        <v>0.82000000000000006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147</v>
      </c>
      <c r="AT214" s="232" t="s">
        <v>128</v>
      </c>
      <c r="AU214" s="232" t="s">
        <v>86</v>
      </c>
      <c r="AY214" s="18" t="s">
        <v>125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147</v>
      </c>
      <c r="BM214" s="232" t="s">
        <v>352</v>
      </c>
    </row>
    <row r="215" s="13" customFormat="1">
      <c r="A215" s="13"/>
      <c r="B215" s="234"/>
      <c r="C215" s="235"/>
      <c r="D215" s="236" t="s">
        <v>134</v>
      </c>
      <c r="E215" s="237" t="s">
        <v>1</v>
      </c>
      <c r="F215" s="238" t="s">
        <v>353</v>
      </c>
      <c r="G215" s="235"/>
      <c r="H215" s="237" t="s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134</v>
      </c>
      <c r="AU215" s="244" t="s">
        <v>86</v>
      </c>
      <c r="AV215" s="13" t="s">
        <v>84</v>
      </c>
      <c r="AW215" s="13" t="s">
        <v>32</v>
      </c>
      <c r="AX215" s="13" t="s">
        <v>76</v>
      </c>
      <c r="AY215" s="244" t="s">
        <v>125</v>
      </c>
    </row>
    <row r="216" s="14" customFormat="1">
      <c r="A216" s="14"/>
      <c r="B216" s="245"/>
      <c r="C216" s="246"/>
      <c r="D216" s="236" t="s">
        <v>134</v>
      </c>
      <c r="E216" s="247" t="s">
        <v>1</v>
      </c>
      <c r="F216" s="248" t="s">
        <v>166</v>
      </c>
      <c r="G216" s="246"/>
      <c r="H216" s="249">
        <v>7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134</v>
      </c>
      <c r="AU216" s="255" t="s">
        <v>86</v>
      </c>
      <c r="AV216" s="14" t="s">
        <v>86</v>
      </c>
      <c r="AW216" s="14" t="s">
        <v>32</v>
      </c>
      <c r="AX216" s="14" t="s">
        <v>76</v>
      </c>
      <c r="AY216" s="255" t="s">
        <v>125</v>
      </c>
    </row>
    <row r="217" s="13" customFormat="1">
      <c r="A217" s="13"/>
      <c r="B217" s="234"/>
      <c r="C217" s="235"/>
      <c r="D217" s="236" t="s">
        <v>134</v>
      </c>
      <c r="E217" s="237" t="s">
        <v>1</v>
      </c>
      <c r="F217" s="238" t="s">
        <v>354</v>
      </c>
      <c r="G217" s="235"/>
      <c r="H217" s="237" t="s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134</v>
      </c>
      <c r="AU217" s="244" t="s">
        <v>86</v>
      </c>
      <c r="AV217" s="13" t="s">
        <v>84</v>
      </c>
      <c r="AW217" s="13" t="s">
        <v>32</v>
      </c>
      <c r="AX217" s="13" t="s">
        <v>76</v>
      </c>
      <c r="AY217" s="244" t="s">
        <v>125</v>
      </c>
    </row>
    <row r="218" s="14" customFormat="1">
      <c r="A218" s="14"/>
      <c r="B218" s="245"/>
      <c r="C218" s="246"/>
      <c r="D218" s="236" t="s">
        <v>134</v>
      </c>
      <c r="E218" s="247" t="s">
        <v>1</v>
      </c>
      <c r="F218" s="248" t="s">
        <v>141</v>
      </c>
      <c r="G218" s="246"/>
      <c r="H218" s="249">
        <v>3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134</v>
      </c>
      <c r="AU218" s="255" t="s">
        <v>86</v>
      </c>
      <c r="AV218" s="14" t="s">
        <v>86</v>
      </c>
      <c r="AW218" s="14" t="s">
        <v>32</v>
      </c>
      <c r="AX218" s="14" t="s">
        <v>76</v>
      </c>
      <c r="AY218" s="255" t="s">
        <v>125</v>
      </c>
    </row>
    <row r="219" s="15" customFormat="1">
      <c r="A219" s="15"/>
      <c r="B219" s="259"/>
      <c r="C219" s="260"/>
      <c r="D219" s="236" t="s">
        <v>134</v>
      </c>
      <c r="E219" s="261" t="s">
        <v>1</v>
      </c>
      <c r="F219" s="262" t="s">
        <v>235</v>
      </c>
      <c r="G219" s="260"/>
      <c r="H219" s="263">
        <v>10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9" t="s">
        <v>134</v>
      </c>
      <c r="AU219" s="269" t="s">
        <v>86</v>
      </c>
      <c r="AV219" s="15" t="s">
        <v>147</v>
      </c>
      <c r="AW219" s="15" t="s">
        <v>32</v>
      </c>
      <c r="AX219" s="15" t="s">
        <v>84</v>
      </c>
      <c r="AY219" s="269" t="s">
        <v>125</v>
      </c>
    </row>
    <row r="220" s="2" customFormat="1" ht="49.05" customHeight="1">
      <c r="A220" s="39"/>
      <c r="B220" s="40"/>
      <c r="C220" s="220" t="s">
        <v>355</v>
      </c>
      <c r="D220" s="220" t="s">
        <v>128</v>
      </c>
      <c r="E220" s="221" t="s">
        <v>356</v>
      </c>
      <c r="F220" s="222" t="s">
        <v>357</v>
      </c>
      <c r="G220" s="223" t="s">
        <v>334</v>
      </c>
      <c r="H220" s="224">
        <v>3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0.0040000000000000001</v>
      </c>
      <c r="T220" s="231">
        <f>S220*H220</f>
        <v>0.012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147</v>
      </c>
      <c r="AT220" s="232" t="s">
        <v>128</v>
      </c>
      <c r="AU220" s="232" t="s">
        <v>86</v>
      </c>
      <c r="AY220" s="18" t="s">
        <v>125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147</v>
      </c>
      <c r="BM220" s="232" t="s">
        <v>358</v>
      </c>
    </row>
    <row r="221" s="13" customFormat="1">
      <c r="A221" s="13"/>
      <c r="B221" s="234"/>
      <c r="C221" s="235"/>
      <c r="D221" s="236" t="s">
        <v>134</v>
      </c>
      <c r="E221" s="237" t="s">
        <v>1</v>
      </c>
      <c r="F221" s="238" t="s">
        <v>353</v>
      </c>
      <c r="G221" s="235"/>
      <c r="H221" s="237" t="s">
        <v>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134</v>
      </c>
      <c r="AU221" s="244" t="s">
        <v>86</v>
      </c>
      <c r="AV221" s="13" t="s">
        <v>84</v>
      </c>
      <c r="AW221" s="13" t="s">
        <v>32</v>
      </c>
      <c r="AX221" s="13" t="s">
        <v>76</v>
      </c>
      <c r="AY221" s="244" t="s">
        <v>125</v>
      </c>
    </row>
    <row r="222" s="14" customFormat="1">
      <c r="A222" s="14"/>
      <c r="B222" s="245"/>
      <c r="C222" s="246"/>
      <c r="D222" s="236" t="s">
        <v>134</v>
      </c>
      <c r="E222" s="247" t="s">
        <v>1</v>
      </c>
      <c r="F222" s="248" t="s">
        <v>84</v>
      </c>
      <c r="G222" s="246"/>
      <c r="H222" s="249">
        <v>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134</v>
      </c>
      <c r="AU222" s="255" t="s">
        <v>86</v>
      </c>
      <c r="AV222" s="14" t="s">
        <v>86</v>
      </c>
      <c r="AW222" s="14" t="s">
        <v>32</v>
      </c>
      <c r="AX222" s="14" t="s">
        <v>76</v>
      </c>
      <c r="AY222" s="255" t="s">
        <v>125</v>
      </c>
    </row>
    <row r="223" s="13" customFormat="1">
      <c r="A223" s="13"/>
      <c r="B223" s="234"/>
      <c r="C223" s="235"/>
      <c r="D223" s="236" t="s">
        <v>134</v>
      </c>
      <c r="E223" s="237" t="s">
        <v>1</v>
      </c>
      <c r="F223" s="238" t="s">
        <v>354</v>
      </c>
      <c r="G223" s="235"/>
      <c r="H223" s="237" t="s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134</v>
      </c>
      <c r="AU223" s="244" t="s">
        <v>86</v>
      </c>
      <c r="AV223" s="13" t="s">
        <v>84</v>
      </c>
      <c r="AW223" s="13" t="s">
        <v>32</v>
      </c>
      <c r="AX223" s="13" t="s">
        <v>76</v>
      </c>
      <c r="AY223" s="244" t="s">
        <v>125</v>
      </c>
    </row>
    <row r="224" s="14" customFormat="1">
      <c r="A224" s="14"/>
      <c r="B224" s="245"/>
      <c r="C224" s="246"/>
      <c r="D224" s="236" t="s">
        <v>134</v>
      </c>
      <c r="E224" s="247" t="s">
        <v>1</v>
      </c>
      <c r="F224" s="248" t="s">
        <v>86</v>
      </c>
      <c r="G224" s="246"/>
      <c r="H224" s="249">
        <v>2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134</v>
      </c>
      <c r="AU224" s="255" t="s">
        <v>86</v>
      </c>
      <c r="AV224" s="14" t="s">
        <v>86</v>
      </c>
      <c r="AW224" s="14" t="s">
        <v>32</v>
      </c>
      <c r="AX224" s="14" t="s">
        <v>76</v>
      </c>
      <c r="AY224" s="255" t="s">
        <v>125</v>
      </c>
    </row>
    <row r="225" s="15" customFormat="1">
      <c r="A225" s="15"/>
      <c r="B225" s="259"/>
      <c r="C225" s="260"/>
      <c r="D225" s="236" t="s">
        <v>134</v>
      </c>
      <c r="E225" s="261" t="s">
        <v>1</v>
      </c>
      <c r="F225" s="262" t="s">
        <v>235</v>
      </c>
      <c r="G225" s="260"/>
      <c r="H225" s="263">
        <v>3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9" t="s">
        <v>134</v>
      </c>
      <c r="AU225" s="269" t="s">
        <v>86</v>
      </c>
      <c r="AV225" s="15" t="s">
        <v>147</v>
      </c>
      <c r="AW225" s="15" t="s">
        <v>32</v>
      </c>
      <c r="AX225" s="15" t="s">
        <v>84</v>
      </c>
      <c r="AY225" s="269" t="s">
        <v>125</v>
      </c>
    </row>
    <row r="226" s="2" customFormat="1" ht="66.75" customHeight="1">
      <c r="A226" s="39"/>
      <c r="B226" s="40"/>
      <c r="C226" s="220" t="s">
        <v>359</v>
      </c>
      <c r="D226" s="220" t="s">
        <v>128</v>
      </c>
      <c r="E226" s="221" t="s">
        <v>360</v>
      </c>
      <c r="F226" s="222" t="s">
        <v>361</v>
      </c>
      <c r="G226" s="223" t="s">
        <v>325</v>
      </c>
      <c r="H226" s="224">
        <v>345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147</v>
      </c>
      <c r="AT226" s="232" t="s">
        <v>128</v>
      </c>
      <c r="AU226" s="232" t="s">
        <v>86</v>
      </c>
      <c r="AY226" s="18" t="s">
        <v>125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147</v>
      </c>
      <c r="BM226" s="232" t="s">
        <v>362</v>
      </c>
    </row>
    <row r="227" s="14" customFormat="1">
      <c r="A227" s="14"/>
      <c r="B227" s="245"/>
      <c r="C227" s="246"/>
      <c r="D227" s="236" t="s">
        <v>134</v>
      </c>
      <c r="E227" s="247" t="s">
        <v>1</v>
      </c>
      <c r="F227" s="248" t="s">
        <v>328</v>
      </c>
      <c r="G227" s="246"/>
      <c r="H227" s="249">
        <v>345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134</v>
      </c>
      <c r="AU227" s="255" t="s">
        <v>86</v>
      </c>
      <c r="AV227" s="14" t="s">
        <v>86</v>
      </c>
      <c r="AW227" s="14" t="s">
        <v>32</v>
      </c>
      <c r="AX227" s="14" t="s">
        <v>84</v>
      </c>
      <c r="AY227" s="255" t="s">
        <v>125</v>
      </c>
    </row>
    <row r="228" s="2" customFormat="1" ht="24.15" customHeight="1">
      <c r="A228" s="39"/>
      <c r="B228" s="40"/>
      <c r="C228" s="220" t="s">
        <v>363</v>
      </c>
      <c r="D228" s="220" t="s">
        <v>128</v>
      </c>
      <c r="E228" s="221" t="s">
        <v>364</v>
      </c>
      <c r="F228" s="222" t="s">
        <v>365</v>
      </c>
      <c r="G228" s="223" t="s">
        <v>325</v>
      </c>
      <c r="H228" s="224">
        <v>195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41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147</v>
      </c>
      <c r="AT228" s="232" t="s">
        <v>128</v>
      </c>
      <c r="AU228" s="232" t="s">
        <v>86</v>
      </c>
      <c r="AY228" s="18" t="s">
        <v>125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84</v>
      </c>
      <c r="BK228" s="233">
        <f>ROUND(I228*H228,2)</f>
        <v>0</v>
      </c>
      <c r="BL228" s="18" t="s">
        <v>147</v>
      </c>
      <c r="BM228" s="232" t="s">
        <v>366</v>
      </c>
    </row>
    <row r="229" s="13" customFormat="1">
      <c r="A229" s="13"/>
      <c r="B229" s="234"/>
      <c r="C229" s="235"/>
      <c r="D229" s="236" t="s">
        <v>134</v>
      </c>
      <c r="E229" s="237" t="s">
        <v>1</v>
      </c>
      <c r="F229" s="238" t="s">
        <v>329</v>
      </c>
      <c r="G229" s="235"/>
      <c r="H229" s="237" t="s">
        <v>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134</v>
      </c>
      <c r="AU229" s="244" t="s">
        <v>86</v>
      </c>
      <c r="AV229" s="13" t="s">
        <v>84</v>
      </c>
      <c r="AW229" s="13" t="s">
        <v>32</v>
      </c>
      <c r="AX229" s="13" t="s">
        <v>76</v>
      </c>
      <c r="AY229" s="244" t="s">
        <v>125</v>
      </c>
    </row>
    <row r="230" s="14" customFormat="1">
      <c r="A230" s="14"/>
      <c r="B230" s="245"/>
      <c r="C230" s="246"/>
      <c r="D230" s="236" t="s">
        <v>134</v>
      </c>
      <c r="E230" s="247" t="s">
        <v>1</v>
      </c>
      <c r="F230" s="248" t="s">
        <v>330</v>
      </c>
      <c r="G230" s="246"/>
      <c r="H230" s="249">
        <v>195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134</v>
      </c>
      <c r="AU230" s="255" t="s">
        <v>86</v>
      </c>
      <c r="AV230" s="14" t="s">
        <v>86</v>
      </c>
      <c r="AW230" s="14" t="s">
        <v>32</v>
      </c>
      <c r="AX230" s="14" t="s">
        <v>84</v>
      </c>
      <c r="AY230" s="255" t="s">
        <v>125</v>
      </c>
    </row>
    <row r="231" s="12" customFormat="1" ht="22.8" customHeight="1">
      <c r="A231" s="12"/>
      <c r="B231" s="204"/>
      <c r="C231" s="205"/>
      <c r="D231" s="206" t="s">
        <v>75</v>
      </c>
      <c r="E231" s="218" t="s">
        <v>86</v>
      </c>
      <c r="F231" s="218" t="s">
        <v>367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SUM(P232:P234)</f>
        <v>0</v>
      </c>
      <c r="Q231" s="212"/>
      <c r="R231" s="213">
        <f>SUM(R232:R234)</f>
        <v>0</v>
      </c>
      <c r="S231" s="212"/>
      <c r="T231" s="214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84</v>
      </c>
      <c r="AT231" s="216" t="s">
        <v>75</v>
      </c>
      <c r="AU231" s="216" t="s">
        <v>84</v>
      </c>
      <c r="AY231" s="215" t="s">
        <v>125</v>
      </c>
      <c r="BK231" s="217">
        <f>SUM(BK232:BK234)</f>
        <v>0</v>
      </c>
    </row>
    <row r="232" s="2" customFormat="1" ht="24.15" customHeight="1">
      <c r="A232" s="39"/>
      <c r="B232" s="40"/>
      <c r="C232" s="220" t="s">
        <v>368</v>
      </c>
      <c r="D232" s="220" t="s">
        <v>128</v>
      </c>
      <c r="E232" s="221" t="s">
        <v>369</v>
      </c>
      <c r="F232" s="222" t="s">
        <v>370</v>
      </c>
      <c r="G232" s="223" t="s">
        <v>230</v>
      </c>
      <c r="H232" s="224">
        <v>1.0800000000000001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41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147</v>
      </c>
      <c r="AT232" s="232" t="s">
        <v>128</v>
      </c>
      <c r="AU232" s="232" t="s">
        <v>86</v>
      </c>
      <c r="AY232" s="18" t="s">
        <v>125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84</v>
      </c>
      <c r="BK232" s="233">
        <f>ROUND(I232*H232,2)</f>
        <v>0</v>
      </c>
      <c r="BL232" s="18" t="s">
        <v>147</v>
      </c>
      <c r="BM232" s="232" t="s">
        <v>371</v>
      </c>
    </row>
    <row r="233" s="13" customFormat="1">
      <c r="A233" s="13"/>
      <c r="B233" s="234"/>
      <c r="C233" s="235"/>
      <c r="D233" s="236" t="s">
        <v>134</v>
      </c>
      <c r="E233" s="237" t="s">
        <v>1</v>
      </c>
      <c r="F233" s="238" t="s">
        <v>249</v>
      </c>
      <c r="G233" s="235"/>
      <c r="H233" s="237" t="s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134</v>
      </c>
      <c r="AU233" s="244" t="s">
        <v>86</v>
      </c>
      <c r="AV233" s="13" t="s">
        <v>84</v>
      </c>
      <c r="AW233" s="13" t="s">
        <v>32</v>
      </c>
      <c r="AX233" s="13" t="s">
        <v>76</v>
      </c>
      <c r="AY233" s="244" t="s">
        <v>125</v>
      </c>
    </row>
    <row r="234" s="14" customFormat="1">
      <c r="A234" s="14"/>
      <c r="B234" s="245"/>
      <c r="C234" s="246"/>
      <c r="D234" s="236" t="s">
        <v>134</v>
      </c>
      <c r="E234" s="247" t="s">
        <v>1</v>
      </c>
      <c r="F234" s="248" t="s">
        <v>250</v>
      </c>
      <c r="G234" s="246"/>
      <c r="H234" s="249">
        <v>1.0800000000000001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134</v>
      </c>
      <c r="AU234" s="255" t="s">
        <v>86</v>
      </c>
      <c r="AV234" s="14" t="s">
        <v>86</v>
      </c>
      <c r="AW234" s="14" t="s">
        <v>32</v>
      </c>
      <c r="AX234" s="14" t="s">
        <v>84</v>
      </c>
      <c r="AY234" s="255" t="s">
        <v>125</v>
      </c>
    </row>
    <row r="235" s="12" customFormat="1" ht="22.8" customHeight="1">
      <c r="A235" s="12"/>
      <c r="B235" s="204"/>
      <c r="C235" s="205"/>
      <c r="D235" s="206" t="s">
        <v>75</v>
      </c>
      <c r="E235" s="218" t="s">
        <v>7</v>
      </c>
      <c r="F235" s="218" t="s">
        <v>372</v>
      </c>
      <c r="G235" s="205"/>
      <c r="H235" s="205"/>
      <c r="I235" s="208"/>
      <c r="J235" s="219">
        <f>BK235</f>
        <v>0</v>
      </c>
      <c r="K235" s="205"/>
      <c r="L235" s="210"/>
      <c r="M235" s="211"/>
      <c r="N235" s="212"/>
      <c r="O235" s="212"/>
      <c r="P235" s="213">
        <f>SUM(P236:P247)</f>
        <v>0</v>
      </c>
      <c r="Q235" s="212"/>
      <c r="R235" s="213">
        <f>SUM(R236:R247)</f>
        <v>24.403435609999999</v>
      </c>
      <c r="S235" s="212"/>
      <c r="T235" s="214">
        <f>SUM(T236:T247)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84</v>
      </c>
      <c r="AT235" s="216" t="s">
        <v>75</v>
      </c>
      <c r="AU235" s="216" t="s">
        <v>84</v>
      </c>
      <c r="AY235" s="215" t="s">
        <v>125</v>
      </c>
      <c r="BK235" s="217">
        <f>SUM(BK236:BK247)</f>
        <v>0</v>
      </c>
    </row>
    <row r="236" s="2" customFormat="1" ht="44.25" customHeight="1">
      <c r="A236" s="39"/>
      <c r="B236" s="40"/>
      <c r="C236" s="220" t="s">
        <v>373</v>
      </c>
      <c r="D236" s="220" t="s">
        <v>128</v>
      </c>
      <c r="E236" s="221" t="s">
        <v>374</v>
      </c>
      <c r="F236" s="222" t="s">
        <v>375</v>
      </c>
      <c r="G236" s="223" t="s">
        <v>291</v>
      </c>
      <c r="H236" s="224">
        <v>313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0.00013999999999999999</v>
      </c>
      <c r="R236" s="230">
        <f>Q236*H236</f>
        <v>0.043819999999999998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147</v>
      </c>
      <c r="AT236" s="232" t="s">
        <v>128</v>
      </c>
      <c r="AU236" s="232" t="s">
        <v>86</v>
      </c>
      <c r="AY236" s="18" t="s">
        <v>125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84</v>
      </c>
      <c r="BK236" s="233">
        <f>ROUND(I236*H236,2)</f>
        <v>0</v>
      </c>
      <c r="BL236" s="18" t="s">
        <v>147</v>
      </c>
      <c r="BM236" s="232" t="s">
        <v>376</v>
      </c>
    </row>
    <row r="237" s="14" customFormat="1">
      <c r="A237" s="14"/>
      <c r="B237" s="245"/>
      <c r="C237" s="246"/>
      <c r="D237" s="236" t="s">
        <v>134</v>
      </c>
      <c r="E237" s="247" t="s">
        <v>1</v>
      </c>
      <c r="F237" s="248" t="s">
        <v>293</v>
      </c>
      <c r="G237" s="246"/>
      <c r="H237" s="249">
        <v>313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134</v>
      </c>
      <c r="AU237" s="255" t="s">
        <v>86</v>
      </c>
      <c r="AV237" s="14" t="s">
        <v>86</v>
      </c>
      <c r="AW237" s="14" t="s">
        <v>32</v>
      </c>
      <c r="AX237" s="14" t="s">
        <v>84</v>
      </c>
      <c r="AY237" s="255" t="s">
        <v>125</v>
      </c>
    </row>
    <row r="238" s="2" customFormat="1" ht="16.5" customHeight="1">
      <c r="A238" s="39"/>
      <c r="B238" s="40"/>
      <c r="C238" s="270" t="s">
        <v>377</v>
      </c>
      <c r="D238" s="270" t="s">
        <v>274</v>
      </c>
      <c r="E238" s="271" t="s">
        <v>378</v>
      </c>
      <c r="F238" s="272" t="s">
        <v>379</v>
      </c>
      <c r="G238" s="273" t="s">
        <v>291</v>
      </c>
      <c r="H238" s="274">
        <v>328.64999999999998</v>
      </c>
      <c r="I238" s="275"/>
      <c r="J238" s="276">
        <f>ROUND(I238*H238,2)</f>
        <v>0</v>
      </c>
      <c r="K238" s="277"/>
      <c r="L238" s="278"/>
      <c r="M238" s="279" t="s">
        <v>1</v>
      </c>
      <c r="N238" s="280" t="s">
        <v>41</v>
      </c>
      <c r="O238" s="92"/>
      <c r="P238" s="230">
        <f>O238*H238</f>
        <v>0</v>
      </c>
      <c r="Q238" s="230">
        <v>0.00040000000000000002</v>
      </c>
      <c r="R238" s="230">
        <f>Q238*H238</f>
        <v>0.13145999999999999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172</v>
      </c>
      <c r="AT238" s="232" t="s">
        <v>274</v>
      </c>
      <c r="AU238" s="232" t="s">
        <v>86</v>
      </c>
      <c r="AY238" s="18" t="s">
        <v>125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84</v>
      </c>
      <c r="BK238" s="233">
        <f>ROUND(I238*H238,2)</f>
        <v>0</v>
      </c>
      <c r="BL238" s="18" t="s">
        <v>147</v>
      </c>
      <c r="BM238" s="232" t="s">
        <v>380</v>
      </c>
    </row>
    <row r="239" s="14" customFormat="1">
      <c r="A239" s="14"/>
      <c r="B239" s="245"/>
      <c r="C239" s="246"/>
      <c r="D239" s="236" t="s">
        <v>134</v>
      </c>
      <c r="E239" s="247" t="s">
        <v>1</v>
      </c>
      <c r="F239" s="248" t="s">
        <v>381</v>
      </c>
      <c r="G239" s="246"/>
      <c r="H239" s="249">
        <v>313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134</v>
      </c>
      <c r="AU239" s="255" t="s">
        <v>86</v>
      </c>
      <c r="AV239" s="14" t="s">
        <v>86</v>
      </c>
      <c r="AW239" s="14" t="s">
        <v>32</v>
      </c>
      <c r="AX239" s="14" t="s">
        <v>84</v>
      </c>
      <c r="AY239" s="255" t="s">
        <v>125</v>
      </c>
    </row>
    <row r="240" s="14" customFormat="1">
      <c r="A240" s="14"/>
      <c r="B240" s="245"/>
      <c r="C240" s="246"/>
      <c r="D240" s="236" t="s">
        <v>134</v>
      </c>
      <c r="E240" s="246"/>
      <c r="F240" s="248" t="s">
        <v>382</v>
      </c>
      <c r="G240" s="246"/>
      <c r="H240" s="249">
        <v>328.64999999999998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134</v>
      </c>
      <c r="AU240" s="255" t="s">
        <v>86</v>
      </c>
      <c r="AV240" s="14" t="s">
        <v>86</v>
      </c>
      <c r="AW240" s="14" t="s">
        <v>4</v>
      </c>
      <c r="AX240" s="14" t="s">
        <v>84</v>
      </c>
      <c r="AY240" s="255" t="s">
        <v>125</v>
      </c>
    </row>
    <row r="241" s="2" customFormat="1" ht="24.15" customHeight="1">
      <c r="A241" s="39"/>
      <c r="B241" s="40"/>
      <c r="C241" s="220" t="s">
        <v>383</v>
      </c>
      <c r="D241" s="220" t="s">
        <v>128</v>
      </c>
      <c r="E241" s="221" t="s">
        <v>384</v>
      </c>
      <c r="F241" s="222" t="s">
        <v>385</v>
      </c>
      <c r="G241" s="223" t="s">
        <v>230</v>
      </c>
      <c r="H241" s="224">
        <v>9.9589999999999996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2.4327899999999998</v>
      </c>
      <c r="R241" s="230">
        <f>Q241*H241</f>
        <v>24.228155609999998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147</v>
      </c>
      <c r="AT241" s="232" t="s">
        <v>128</v>
      </c>
      <c r="AU241" s="232" t="s">
        <v>86</v>
      </c>
      <c r="AY241" s="18" t="s">
        <v>125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147</v>
      </c>
      <c r="BM241" s="232" t="s">
        <v>386</v>
      </c>
    </row>
    <row r="242" s="13" customFormat="1">
      <c r="A242" s="13"/>
      <c r="B242" s="234"/>
      <c r="C242" s="235"/>
      <c r="D242" s="236" t="s">
        <v>134</v>
      </c>
      <c r="E242" s="237" t="s">
        <v>1</v>
      </c>
      <c r="F242" s="238" t="s">
        <v>387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134</v>
      </c>
      <c r="AU242" s="244" t="s">
        <v>86</v>
      </c>
      <c r="AV242" s="13" t="s">
        <v>84</v>
      </c>
      <c r="AW242" s="13" t="s">
        <v>32</v>
      </c>
      <c r="AX242" s="13" t="s">
        <v>76</v>
      </c>
      <c r="AY242" s="244" t="s">
        <v>125</v>
      </c>
    </row>
    <row r="243" s="13" customFormat="1">
      <c r="A243" s="13"/>
      <c r="B243" s="234"/>
      <c r="C243" s="235"/>
      <c r="D243" s="236" t="s">
        <v>134</v>
      </c>
      <c r="E243" s="237" t="s">
        <v>1</v>
      </c>
      <c r="F243" s="238" t="s">
        <v>388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134</v>
      </c>
      <c r="AU243" s="244" t="s">
        <v>86</v>
      </c>
      <c r="AV243" s="13" t="s">
        <v>84</v>
      </c>
      <c r="AW243" s="13" t="s">
        <v>32</v>
      </c>
      <c r="AX243" s="13" t="s">
        <v>76</v>
      </c>
      <c r="AY243" s="244" t="s">
        <v>125</v>
      </c>
    </row>
    <row r="244" s="14" customFormat="1">
      <c r="A244" s="14"/>
      <c r="B244" s="245"/>
      <c r="C244" s="246"/>
      <c r="D244" s="236" t="s">
        <v>134</v>
      </c>
      <c r="E244" s="247" t="s">
        <v>1</v>
      </c>
      <c r="F244" s="248" t="s">
        <v>389</v>
      </c>
      <c r="G244" s="246"/>
      <c r="H244" s="249">
        <v>9.9589999999999996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134</v>
      </c>
      <c r="AU244" s="255" t="s">
        <v>86</v>
      </c>
      <c r="AV244" s="14" t="s">
        <v>86</v>
      </c>
      <c r="AW244" s="14" t="s">
        <v>32</v>
      </c>
      <c r="AX244" s="14" t="s">
        <v>84</v>
      </c>
      <c r="AY244" s="255" t="s">
        <v>125</v>
      </c>
    </row>
    <row r="245" s="2" customFormat="1" ht="37.8" customHeight="1">
      <c r="A245" s="39"/>
      <c r="B245" s="40"/>
      <c r="C245" s="220" t="s">
        <v>390</v>
      </c>
      <c r="D245" s="220" t="s">
        <v>128</v>
      </c>
      <c r="E245" s="221" t="s">
        <v>391</v>
      </c>
      <c r="F245" s="222" t="s">
        <v>392</v>
      </c>
      <c r="G245" s="223" t="s">
        <v>291</v>
      </c>
      <c r="H245" s="224">
        <v>626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147</v>
      </c>
      <c r="AT245" s="232" t="s">
        <v>128</v>
      </c>
      <c r="AU245" s="232" t="s">
        <v>86</v>
      </c>
      <c r="AY245" s="18" t="s">
        <v>125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84</v>
      </c>
      <c r="BK245" s="233">
        <f>ROUND(I245*H245,2)</f>
        <v>0</v>
      </c>
      <c r="BL245" s="18" t="s">
        <v>147</v>
      </c>
      <c r="BM245" s="232" t="s">
        <v>393</v>
      </c>
    </row>
    <row r="246" s="13" customFormat="1">
      <c r="A246" s="13"/>
      <c r="B246" s="234"/>
      <c r="C246" s="235"/>
      <c r="D246" s="236" t="s">
        <v>134</v>
      </c>
      <c r="E246" s="237" t="s">
        <v>1</v>
      </c>
      <c r="F246" s="238" t="s">
        <v>387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134</v>
      </c>
      <c r="AU246" s="244" t="s">
        <v>86</v>
      </c>
      <c r="AV246" s="13" t="s">
        <v>84</v>
      </c>
      <c r="AW246" s="13" t="s">
        <v>32</v>
      </c>
      <c r="AX246" s="13" t="s">
        <v>76</v>
      </c>
      <c r="AY246" s="244" t="s">
        <v>125</v>
      </c>
    </row>
    <row r="247" s="14" customFormat="1">
      <c r="A247" s="14"/>
      <c r="B247" s="245"/>
      <c r="C247" s="246"/>
      <c r="D247" s="236" t="s">
        <v>134</v>
      </c>
      <c r="E247" s="247" t="s">
        <v>1</v>
      </c>
      <c r="F247" s="248" t="s">
        <v>394</v>
      </c>
      <c r="G247" s="246"/>
      <c r="H247" s="249">
        <v>626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134</v>
      </c>
      <c r="AU247" s="255" t="s">
        <v>86</v>
      </c>
      <c r="AV247" s="14" t="s">
        <v>86</v>
      </c>
      <c r="AW247" s="14" t="s">
        <v>32</v>
      </c>
      <c r="AX247" s="14" t="s">
        <v>84</v>
      </c>
      <c r="AY247" s="255" t="s">
        <v>125</v>
      </c>
    </row>
    <row r="248" s="12" customFormat="1" ht="22.8" customHeight="1">
      <c r="A248" s="12"/>
      <c r="B248" s="204"/>
      <c r="C248" s="205"/>
      <c r="D248" s="206" t="s">
        <v>75</v>
      </c>
      <c r="E248" s="218" t="s">
        <v>147</v>
      </c>
      <c r="F248" s="218" t="s">
        <v>395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SUM(P249:P251)</f>
        <v>0</v>
      </c>
      <c r="Q248" s="212"/>
      <c r="R248" s="213">
        <f>SUM(R249:R251)</f>
        <v>0</v>
      </c>
      <c r="S248" s="212"/>
      <c r="T248" s="214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5" t="s">
        <v>84</v>
      </c>
      <c r="AT248" s="216" t="s">
        <v>75</v>
      </c>
      <c r="AU248" s="216" t="s">
        <v>84</v>
      </c>
      <c r="AY248" s="215" t="s">
        <v>125</v>
      </c>
      <c r="BK248" s="217">
        <f>SUM(BK249:BK251)</f>
        <v>0</v>
      </c>
    </row>
    <row r="249" s="2" customFormat="1" ht="33" customHeight="1">
      <c r="A249" s="39"/>
      <c r="B249" s="40"/>
      <c r="C249" s="220" t="s">
        <v>396</v>
      </c>
      <c r="D249" s="220" t="s">
        <v>128</v>
      </c>
      <c r="E249" s="221" t="s">
        <v>397</v>
      </c>
      <c r="F249" s="222" t="s">
        <v>398</v>
      </c>
      <c r="G249" s="223" t="s">
        <v>230</v>
      </c>
      <c r="H249" s="224">
        <v>2.48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41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147</v>
      </c>
      <c r="AT249" s="232" t="s">
        <v>128</v>
      </c>
      <c r="AU249" s="232" t="s">
        <v>86</v>
      </c>
      <c r="AY249" s="18" t="s">
        <v>125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84</v>
      </c>
      <c r="BK249" s="233">
        <f>ROUND(I249*H249,2)</f>
        <v>0</v>
      </c>
      <c r="BL249" s="18" t="s">
        <v>147</v>
      </c>
      <c r="BM249" s="232" t="s">
        <v>399</v>
      </c>
    </row>
    <row r="250" s="13" customFormat="1">
      <c r="A250" s="13"/>
      <c r="B250" s="234"/>
      <c r="C250" s="235"/>
      <c r="D250" s="236" t="s">
        <v>134</v>
      </c>
      <c r="E250" s="237" t="s">
        <v>1</v>
      </c>
      <c r="F250" s="238" t="s">
        <v>239</v>
      </c>
      <c r="G250" s="235"/>
      <c r="H250" s="237" t="s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134</v>
      </c>
      <c r="AU250" s="244" t="s">
        <v>86</v>
      </c>
      <c r="AV250" s="13" t="s">
        <v>84</v>
      </c>
      <c r="AW250" s="13" t="s">
        <v>32</v>
      </c>
      <c r="AX250" s="13" t="s">
        <v>76</v>
      </c>
      <c r="AY250" s="244" t="s">
        <v>125</v>
      </c>
    </row>
    <row r="251" s="14" customFormat="1">
      <c r="A251" s="14"/>
      <c r="B251" s="245"/>
      <c r="C251" s="246"/>
      <c r="D251" s="236" t="s">
        <v>134</v>
      </c>
      <c r="E251" s="247" t="s">
        <v>1</v>
      </c>
      <c r="F251" s="248" t="s">
        <v>400</v>
      </c>
      <c r="G251" s="246"/>
      <c r="H251" s="249">
        <v>2.48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134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125</v>
      </c>
    </row>
    <row r="252" s="12" customFormat="1" ht="22.8" customHeight="1">
      <c r="A252" s="12"/>
      <c r="B252" s="204"/>
      <c r="C252" s="205"/>
      <c r="D252" s="206" t="s">
        <v>75</v>
      </c>
      <c r="E252" s="218" t="s">
        <v>124</v>
      </c>
      <c r="F252" s="218" t="s">
        <v>401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SUM(P253:P310)</f>
        <v>0</v>
      </c>
      <c r="Q252" s="212"/>
      <c r="R252" s="213">
        <f>SUM(R253:R310)</f>
        <v>25.484099200000003</v>
      </c>
      <c r="S252" s="212"/>
      <c r="T252" s="214">
        <f>SUM(T253:T310)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84</v>
      </c>
      <c r="AT252" s="216" t="s">
        <v>75</v>
      </c>
      <c r="AU252" s="216" t="s">
        <v>84</v>
      </c>
      <c r="AY252" s="215" t="s">
        <v>125</v>
      </c>
      <c r="BK252" s="217">
        <f>SUM(BK253:BK310)</f>
        <v>0</v>
      </c>
    </row>
    <row r="253" s="2" customFormat="1" ht="24.15" customHeight="1">
      <c r="A253" s="39"/>
      <c r="B253" s="40"/>
      <c r="C253" s="220" t="s">
        <v>402</v>
      </c>
      <c r="D253" s="220" t="s">
        <v>128</v>
      </c>
      <c r="E253" s="221" t="s">
        <v>403</v>
      </c>
      <c r="F253" s="222" t="s">
        <v>404</v>
      </c>
      <c r="G253" s="223" t="s">
        <v>291</v>
      </c>
      <c r="H253" s="224">
        <v>2034.9000000000001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147</v>
      </c>
      <c r="AT253" s="232" t="s">
        <v>128</v>
      </c>
      <c r="AU253" s="232" t="s">
        <v>86</v>
      </c>
      <c r="AY253" s="18" t="s">
        <v>125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84</v>
      </c>
      <c r="BK253" s="233">
        <f>ROUND(I253*H253,2)</f>
        <v>0</v>
      </c>
      <c r="BL253" s="18" t="s">
        <v>147</v>
      </c>
      <c r="BM253" s="232" t="s">
        <v>405</v>
      </c>
    </row>
    <row r="254" s="13" customFormat="1">
      <c r="A254" s="13"/>
      <c r="B254" s="234"/>
      <c r="C254" s="235"/>
      <c r="D254" s="236" t="s">
        <v>134</v>
      </c>
      <c r="E254" s="237" t="s">
        <v>1</v>
      </c>
      <c r="F254" s="238" t="s">
        <v>406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134</v>
      </c>
      <c r="AU254" s="244" t="s">
        <v>86</v>
      </c>
      <c r="AV254" s="13" t="s">
        <v>84</v>
      </c>
      <c r="AW254" s="13" t="s">
        <v>32</v>
      </c>
      <c r="AX254" s="13" t="s">
        <v>76</v>
      </c>
      <c r="AY254" s="244" t="s">
        <v>125</v>
      </c>
    </row>
    <row r="255" s="14" customFormat="1">
      <c r="A255" s="14"/>
      <c r="B255" s="245"/>
      <c r="C255" s="246"/>
      <c r="D255" s="236" t="s">
        <v>134</v>
      </c>
      <c r="E255" s="247" t="s">
        <v>1</v>
      </c>
      <c r="F255" s="248" t="s">
        <v>407</v>
      </c>
      <c r="G255" s="246"/>
      <c r="H255" s="249">
        <v>1850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134</v>
      </c>
      <c r="AU255" s="255" t="s">
        <v>86</v>
      </c>
      <c r="AV255" s="14" t="s">
        <v>86</v>
      </c>
      <c r="AW255" s="14" t="s">
        <v>32</v>
      </c>
      <c r="AX255" s="14" t="s">
        <v>76</v>
      </c>
      <c r="AY255" s="255" t="s">
        <v>125</v>
      </c>
    </row>
    <row r="256" s="13" customFormat="1">
      <c r="A256" s="13"/>
      <c r="B256" s="234"/>
      <c r="C256" s="235"/>
      <c r="D256" s="236" t="s">
        <v>134</v>
      </c>
      <c r="E256" s="237" t="s">
        <v>1</v>
      </c>
      <c r="F256" s="238" t="s">
        <v>408</v>
      </c>
      <c r="G256" s="235"/>
      <c r="H256" s="237" t="s">
        <v>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134</v>
      </c>
      <c r="AU256" s="244" t="s">
        <v>86</v>
      </c>
      <c r="AV256" s="13" t="s">
        <v>84</v>
      </c>
      <c r="AW256" s="13" t="s">
        <v>32</v>
      </c>
      <c r="AX256" s="13" t="s">
        <v>76</v>
      </c>
      <c r="AY256" s="244" t="s">
        <v>125</v>
      </c>
    </row>
    <row r="257" s="14" customFormat="1">
      <c r="A257" s="14"/>
      <c r="B257" s="245"/>
      <c r="C257" s="246"/>
      <c r="D257" s="236" t="s">
        <v>134</v>
      </c>
      <c r="E257" s="247" t="s">
        <v>1</v>
      </c>
      <c r="F257" s="248" t="s">
        <v>409</v>
      </c>
      <c r="G257" s="246"/>
      <c r="H257" s="249">
        <v>184.90000000000001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134</v>
      </c>
      <c r="AU257" s="255" t="s">
        <v>86</v>
      </c>
      <c r="AV257" s="14" t="s">
        <v>86</v>
      </c>
      <c r="AW257" s="14" t="s">
        <v>32</v>
      </c>
      <c r="AX257" s="14" t="s">
        <v>76</v>
      </c>
      <c r="AY257" s="255" t="s">
        <v>125</v>
      </c>
    </row>
    <row r="258" s="15" customFormat="1">
      <c r="A258" s="15"/>
      <c r="B258" s="259"/>
      <c r="C258" s="260"/>
      <c r="D258" s="236" t="s">
        <v>134</v>
      </c>
      <c r="E258" s="261" t="s">
        <v>1</v>
      </c>
      <c r="F258" s="262" t="s">
        <v>235</v>
      </c>
      <c r="G258" s="260"/>
      <c r="H258" s="263">
        <v>2034.9000000000001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9" t="s">
        <v>134</v>
      </c>
      <c r="AU258" s="269" t="s">
        <v>86</v>
      </c>
      <c r="AV258" s="15" t="s">
        <v>147</v>
      </c>
      <c r="AW258" s="15" t="s">
        <v>32</v>
      </c>
      <c r="AX258" s="15" t="s">
        <v>84</v>
      </c>
      <c r="AY258" s="269" t="s">
        <v>125</v>
      </c>
    </row>
    <row r="259" s="2" customFormat="1" ht="24.15" customHeight="1">
      <c r="A259" s="39"/>
      <c r="B259" s="40"/>
      <c r="C259" s="220" t="s">
        <v>410</v>
      </c>
      <c r="D259" s="220" t="s">
        <v>128</v>
      </c>
      <c r="E259" s="221" t="s">
        <v>403</v>
      </c>
      <c r="F259" s="222" t="s">
        <v>404</v>
      </c>
      <c r="G259" s="223" t="s">
        <v>291</v>
      </c>
      <c r="H259" s="224">
        <v>582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147</v>
      </c>
      <c r="AT259" s="232" t="s">
        <v>128</v>
      </c>
      <c r="AU259" s="232" t="s">
        <v>86</v>
      </c>
      <c r="AY259" s="18" t="s">
        <v>125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84</v>
      </c>
      <c r="BK259" s="233">
        <f>ROUND(I259*H259,2)</f>
        <v>0</v>
      </c>
      <c r="BL259" s="18" t="s">
        <v>147</v>
      </c>
      <c r="BM259" s="232" t="s">
        <v>411</v>
      </c>
    </row>
    <row r="260" s="13" customFormat="1">
      <c r="A260" s="13"/>
      <c r="B260" s="234"/>
      <c r="C260" s="235"/>
      <c r="D260" s="236" t="s">
        <v>134</v>
      </c>
      <c r="E260" s="237" t="s">
        <v>1</v>
      </c>
      <c r="F260" s="238" t="s">
        <v>412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134</v>
      </c>
      <c r="AU260" s="244" t="s">
        <v>86</v>
      </c>
      <c r="AV260" s="13" t="s">
        <v>84</v>
      </c>
      <c r="AW260" s="13" t="s">
        <v>32</v>
      </c>
      <c r="AX260" s="13" t="s">
        <v>76</v>
      </c>
      <c r="AY260" s="244" t="s">
        <v>125</v>
      </c>
    </row>
    <row r="261" s="14" customFormat="1">
      <c r="A261" s="14"/>
      <c r="B261" s="245"/>
      <c r="C261" s="246"/>
      <c r="D261" s="236" t="s">
        <v>134</v>
      </c>
      <c r="E261" s="247" t="s">
        <v>1</v>
      </c>
      <c r="F261" s="248" t="s">
        <v>293</v>
      </c>
      <c r="G261" s="246"/>
      <c r="H261" s="249">
        <v>313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134</v>
      </c>
      <c r="AU261" s="255" t="s">
        <v>86</v>
      </c>
      <c r="AV261" s="14" t="s">
        <v>86</v>
      </c>
      <c r="AW261" s="14" t="s">
        <v>32</v>
      </c>
      <c r="AX261" s="14" t="s">
        <v>76</v>
      </c>
      <c r="AY261" s="255" t="s">
        <v>125</v>
      </c>
    </row>
    <row r="262" s="14" customFormat="1">
      <c r="A262" s="14"/>
      <c r="B262" s="245"/>
      <c r="C262" s="246"/>
      <c r="D262" s="236" t="s">
        <v>134</v>
      </c>
      <c r="E262" s="247" t="s">
        <v>1</v>
      </c>
      <c r="F262" s="248" t="s">
        <v>413</v>
      </c>
      <c r="G262" s="246"/>
      <c r="H262" s="249">
        <v>269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134</v>
      </c>
      <c r="AU262" s="255" t="s">
        <v>86</v>
      </c>
      <c r="AV262" s="14" t="s">
        <v>86</v>
      </c>
      <c r="AW262" s="14" t="s">
        <v>32</v>
      </c>
      <c r="AX262" s="14" t="s">
        <v>76</v>
      </c>
      <c r="AY262" s="255" t="s">
        <v>125</v>
      </c>
    </row>
    <row r="263" s="15" customFormat="1">
      <c r="A263" s="15"/>
      <c r="B263" s="259"/>
      <c r="C263" s="260"/>
      <c r="D263" s="236" t="s">
        <v>134</v>
      </c>
      <c r="E263" s="261" t="s">
        <v>1</v>
      </c>
      <c r="F263" s="262" t="s">
        <v>235</v>
      </c>
      <c r="G263" s="260"/>
      <c r="H263" s="263">
        <v>582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9" t="s">
        <v>134</v>
      </c>
      <c r="AU263" s="269" t="s">
        <v>86</v>
      </c>
      <c r="AV263" s="15" t="s">
        <v>147</v>
      </c>
      <c r="AW263" s="15" t="s">
        <v>32</v>
      </c>
      <c r="AX263" s="15" t="s">
        <v>84</v>
      </c>
      <c r="AY263" s="269" t="s">
        <v>125</v>
      </c>
    </row>
    <row r="264" s="2" customFormat="1" ht="37.8" customHeight="1">
      <c r="A264" s="39"/>
      <c r="B264" s="40"/>
      <c r="C264" s="220" t="s">
        <v>414</v>
      </c>
      <c r="D264" s="220" t="s">
        <v>128</v>
      </c>
      <c r="E264" s="221" t="s">
        <v>415</v>
      </c>
      <c r="F264" s="222" t="s">
        <v>416</v>
      </c>
      <c r="G264" s="223" t="s">
        <v>291</v>
      </c>
      <c r="H264" s="224">
        <v>250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41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147</v>
      </c>
      <c r="AT264" s="232" t="s">
        <v>128</v>
      </c>
      <c r="AU264" s="232" t="s">
        <v>86</v>
      </c>
      <c r="AY264" s="18" t="s">
        <v>125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84</v>
      </c>
      <c r="BK264" s="233">
        <f>ROUND(I264*H264,2)</f>
        <v>0</v>
      </c>
      <c r="BL264" s="18" t="s">
        <v>147</v>
      </c>
      <c r="BM264" s="232" t="s">
        <v>417</v>
      </c>
    </row>
    <row r="265" s="14" customFormat="1">
      <c r="A265" s="14"/>
      <c r="B265" s="245"/>
      <c r="C265" s="246"/>
      <c r="D265" s="236" t="s">
        <v>134</v>
      </c>
      <c r="E265" s="247" t="s">
        <v>1</v>
      </c>
      <c r="F265" s="248" t="s">
        <v>418</v>
      </c>
      <c r="G265" s="246"/>
      <c r="H265" s="249">
        <v>250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134</v>
      </c>
      <c r="AU265" s="255" t="s">
        <v>86</v>
      </c>
      <c r="AV265" s="14" t="s">
        <v>86</v>
      </c>
      <c r="AW265" s="14" t="s">
        <v>32</v>
      </c>
      <c r="AX265" s="14" t="s">
        <v>84</v>
      </c>
      <c r="AY265" s="255" t="s">
        <v>125</v>
      </c>
    </row>
    <row r="266" s="2" customFormat="1" ht="49.05" customHeight="1">
      <c r="A266" s="39"/>
      <c r="B266" s="40"/>
      <c r="C266" s="220" t="s">
        <v>419</v>
      </c>
      <c r="D266" s="220" t="s">
        <v>128</v>
      </c>
      <c r="E266" s="221" t="s">
        <v>420</v>
      </c>
      <c r="F266" s="222" t="s">
        <v>421</v>
      </c>
      <c r="G266" s="223" t="s">
        <v>291</v>
      </c>
      <c r="H266" s="224">
        <v>10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41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147</v>
      </c>
      <c r="AT266" s="232" t="s">
        <v>128</v>
      </c>
      <c r="AU266" s="232" t="s">
        <v>86</v>
      </c>
      <c r="AY266" s="18" t="s">
        <v>125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84</v>
      </c>
      <c r="BK266" s="233">
        <f>ROUND(I266*H266,2)</f>
        <v>0</v>
      </c>
      <c r="BL266" s="18" t="s">
        <v>147</v>
      </c>
      <c r="BM266" s="232" t="s">
        <v>422</v>
      </c>
    </row>
    <row r="267" s="14" customFormat="1">
      <c r="A267" s="14"/>
      <c r="B267" s="245"/>
      <c r="C267" s="246"/>
      <c r="D267" s="236" t="s">
        <v>134</v>
      </c>
      <c r="E267" s="247" t="s">
        <v>1</v>
      </c>
      <c r="F267" s="248" t="s">
        <v>184</v>
      </c>
      <c r="G267" s="246"/>
      <c r="H267" s="249">
        <v>10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134</v>
      </c>
      <c r="AU267" s="255" t="s">
        <v>86</v>
      </c>
      <c r="AV267" s="14" t="s">
        <v>86</v>
      </c>
      <c r="AW267" s="14" t="s">
        <v>32</v>
      </c>
      <c r="AX267" s="14" t="s">
        <v>84</v>
      </c>
      <c r="AY267" s="255" t="s">
        <v>125</v>
      </c>
    </row>
    <row r="268" s="2" customFormat="1" ht="49.05" customHeight="1">
      <c r="A268" s="39"/>
      <c r="B268" s="40"/>
      <c r="C268" s="220" t="s">
        <v>423</v>
      </c>
      <c r="D268" s="220" t="s">
        <v>128</v>
      </c>
      <c r="E268" s="221" t="s">
        <v>424</v>
      </c>
      <c r="F268" s="222" t="s">
        <v>425</v>
      </c>
      <c r="G268" s="223" t="s">
        <v>291</v>
      </c>
      <c r="H268" s="224">
        <v>1815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147</v>
      </c>
      <c r="AT268" s="232" t="s">
        <v>128</v>
      </c>
      <c r="AU268" s="232" t="s">
        <v>86</v>
      </c>
      <c r="AY268" s="18" t="s">
        <v>125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147</v>
      </c>
      <c r="BM268" s="232" t="s">
        <v>426</v>
      </c>
    </row>
    <row r="269" s="14" customFormat="1">
      <c r="A269" s="14"/>
      <c r="B269" s="245"/>
      <c r="C269" s="246"/>
      <c r="D269" s="236" t="s">
        <v>134</v>
      </c>
      <c r="E269" s="247" t="s">
        <v>1</v>
      </c>
      <c r="F269" s="248" t="s">
        <v>427</v>
      </c>
      <c r="G269" s="246"/>
      <c r="H269" s="249">
        <v>1815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134</v>
      </c>
      <c r="AU269" s="255" t="s">
        <v>86</v>
      </c>
      <c r="AV269" s="14" t="s">
        <v>86</v>
      </c>
      <c r="AW269" s="14" t="s">
        <v>32</v>
      </c>
      <c r="AX269" s="14" t="s">
        <v>84</v>
      </c>
      <c r="AY269" s="255" t="s">
        <v>125</v>
      </c>
    </row>
    <row r="270" s="2" customFormat="1" ht="37.8" customHeight="1">
      <c r="A270" s="39"/>
      <c r="B270" s="40"/>
      <c r="C270" s="220" t="s">
        <v>428</v>
      </c>
      <c r="D270" s="220" t="s">
        <v>128</v>
      </c>
      <c r="E270" s="221" t="s">
        <v>429</v>
      </c>
      <c r="F270" s="222" t="s">
        <v>430</v>
      </c>
      <c r="G270" s="223" t="s">
        <v>291</v>
      </c>
      <c r="H270" s="224">
        <v>14.92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41</v>
      </c>
      <c r="O270" s="92"/>
      <c r="P270" s="230">
        <f>O270*H270</f>
        <v>0</v>
      </c>
      <c r="Q270" s="230">
        <v>0.34499999999999997</v>
      </c>
      <c r="R270" s="230">
        <f>Q270*H270</f>
        <v>5.1473999999999993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147</v>
      </c>
      <c r="AT270" s="232" t="s">
        <v>128</v>
      </c>
      <c r="AU270" s="232" t="s">
        <v>86</v>
      </c>
      <c r="AY270" s="18" t="s">
        <v>125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84</v>
      </c>
      <c r="BK270" s="233">
        <f>ROUND(I270*H270,2)</f>
        <v>0</v>
      </c>
      <c r="BL270" s="18" t="s">
        <v>147</v>
      </c>
      <c r="BM270" s="232" t="s">
        <v>431</v>
      </c>
    </row>
    <row r="271" s="14" customFormat="1">
      <c r="A271" s="14"/>
      <c r="B271" s="245"/>
      <c r="C271" s="246"/>
      <c r="D271" s="236" t="s">
        <v>134</v>
      </c>
      <c r="E271" s="247" t="s">
        <v>1</v>
      </c>
      <c r="F271" s="248" t="s">
        <v>311</v>
      </c>
      <c r="G271" s="246"/>
      <c r="H271" s="249">
        <v>14.92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134</v>
      </c>
      <c r="AU271" s="255" t="s">
        <v>86</v>
      </c>
      <c r="AV271" s="14" t="s">
        <v>86</v>
      </c>
      <c r="AW271" s="14" t="s">
        <v>32</v>
      </c>
      <c r="AX271" s="14" t="s">
        <v>84</v>
      </c>
      <c r="AY271" s="255" t="s">
        <v>125</v>
      </c>
    </row>
    <row r="272" s="2" customFormat="1" ht="55.5" customHeight="1">
      <c r="A272" s="39"/>
      <c r="B272" s="40"/>
      <c r="C272" s="220" t="s">
        <v>432</v>
      </c>
      <c r="D272" s="220" t="s">
        <v>128</v>
      </c>
      <c r="E272" s="221" t="s">
        <v>433</v>
      </c>
      <c r="F272" s="222" t="s">
        <v>434</v>
      </c>
      <c r="G272" s="223" t="s">
        <v>291</v>
      </c>
      <c r="H272" s="224">
        <v>14.92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0.26375999999999999</v>
      </c>
      <c r="R272" s="230">
        <f>Q272*H272</f>
        <v>3.9352991999999998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147</v>
      </c>
      <c r="AT272" s="232" t="s">
        <v>128</v>
      </c>
      <c r="AU272" s="232" t="s">
        <v>86</v>
      </c>
      <c r="AY272" s="18" t="s">
        <v>125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147</v>
      </c>
      <c r="BM272" s="232" t="s">
        <v>435</v>
      </c>
    </row>
    <row r="273" s="14" customFormat="1">
      <c r="A273" s="14"/>
      <c r="B273" s="245"/>
      <c r="C273" s="246"/>
      <c r="D273" s="236" t="s">
        <v>134</v>
      </c>
      <c r="E273" s="247" t="s">
        <v>1</v>
      </c>
      <c r="F273" s="248" t="s">
        <v>311</v>
      </c>
      <c r="G273" s="246"/>
      <c r="H273" s="249">
        <v>14.92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134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125</v>
      </c>
    </row>
    <row r="274" s="2" customFormat="1" ht="37.8" customHeight="1">
      <c r="A274" s="39"/>
      <c r="B274" s="40"/>
      <c r="C274" s="220" t="s">
        <v>436</v>
      </c>
      <c r="D274" s="220" t="s">
        <v>128</v>
      </c>
      <c r="E274" s="221" t="s">
        <v>437</v>
      </c>
      <c r="F274" s="222" t="s">
        <v>438</v>
      </c>
      <c r="G274" s="223" t="s">
        <v>291</v>
      </c>
      <c r="H274" s="224">
        <v>45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41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147</v>
      </c>
      <c r="AT274" s="232" t="s">
        <v>128</v>
      </c>
      <c r="AU274" s="232" t="s">
        <v>86</v>
      </c>
      <c r="AY274" s="18" t="s">
        <v>125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147</v>
      </c>
      <c r="BM274" s="232" t="s">
        <v>439</v>
      </c>
    </row>
    <row r="275" s="14" customFormat="1">
      <c r="A275" s="14"/>
      <c r="B275" s="245"/>
      <c r="C275" s="246"/>
      <c r="D275" s="236" t="s">
        <v>134</v>
      </c>
      <c r="E275" s="247" t="s">
        <v>1</v>
      </c>
      <c r="F275" s="248" t="s">
        <v>440</v>
      </c>
      <c r="G275" s="246"/>
      <c r="H275" s="249">
        <v>45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134</v>
      </c>
      <c r="AU275" s="255" t="s">
        <v>86</v>
      </c>
      <c r="AV275" s="14" t="s">
        <v>86</v>
      </c>
      <c r="AW275" s="14" t="s">
        <v>32</v>
      </c>
      <c r="AX275" s="14" t="s">
        <v>84</v>
      </c>
      <c r="AY275" s="255" t="s">
        <v>125</v>
      </c>
    </row>
    <row r="276" s="2" customFormat="1" ht="37.8" customHeight="1">
      <c r="A276" s="39"/>
      <c r="B276" s="40"/>
      <c r="C276" s="220" t="s">
        <v>441</v>
      </c>
      <c r="D276" s="220" t="s">
        <v>128</v>
      </c>
      <c r="E276" s="221" t="s">
        <v>442</v>
      </c>
      <c r="F276" s="222" t="s">
        <v>443</v>
      </c>
      <c r="G276" s="223" t="s">
        <v>291</v>
      </c>
      <c r="H276" s="224">
        <v>45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147</v>
      </c>
      <c r="AT276" s="232" t="s">
        <v>128</v>
      </c>
      <c r="AU276" s="232" t="s">
        <v>86</v>
      </c>
      <c r="AY276" s="18" t="s">
        <v>125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147</v>
      </c>
      <c r="BM276" s="232" t="s">
        <v>444</v>
      </c>
    </row>
    <row r="277" s="14" customFormat="1">
      <c r="A277" s="14"/>
      <c r="B277" s="245"/>
      <c r="C277" s="246"/>
      <c r="D277" s="236" t="s">
        <v>134</v>
      </c>
      <c r="E277" s="247" t="s">
        <v>1</v>
      </c>
      <c r="F277" s="248" t="s">
        <v>440</v>
      </c>
      <c r="G277" s="246"/>
      <c r="H277" s="249">
        <v>45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134</v>
      </c>
      <c r="AU277" s="255" t="s">
        <v>86</v>
      </c>
      <c r="AV277" s="14" t="s">
        <v>86</v>
      </c>
      <c r="AW277" s="14" t="s">
        <v>32</v>
      </c>
      <c r="AX277" s="14" t="s">
        <v>84</v>
      </c>
      <c r="AY277" s="255" t="s">
        <v>125</v>
      </c>
    </row>
    <row r="278" s="2" customFormat="1" ht="24.15" customHeight="1">
      <c r="A278" s="39"/>
      <c r="B278" s="40"/>
      <c r="C278" s="220" t="s">
        <v>445</v>
      </c>
      <c r="D278" s="220" t="s">
        <v>128</v>
      </c>
      <c r="E278" s="221" t="s">
        <v>446</v>
      </c>
      <c r="F278" s="222" t="s">
        <v>447</v>
      </c>
      <c r="G278" s="223" t="s">
        <v>291</v>
      </c>
      <c r="H278" s="224">
        <v>1825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147</v>
      </c>
      <c r="AT278" s="232" t="s">
        <v>128</v>
      </c>
      <c r="AU278" s="232" t="s">
        <v>86</v>
      </c>
      <c r="AY278" s="18" t="s">
        <v>125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147</v>
      </c>
      <c r="BM278" s="232" t="s">
        <v>448</v>
      </c>
    </row>
    <row r="279" s="14" customFormat="1">
      <c r="A279" s="14"/>
      <c r="B279" s="245"/>
      <c r="C279" s="246"/>
      <c r="D279" s="236" t="s">
        <v>134</v>
      </c>
      <c r="E279" s="247" t="s">
        <v>1</v>
      </c>
      <c r="F279" s="248" t="s">
        <v>449</v>
      </c>
      <c r="G279" s="246"/>
      <c r="H279" s="249">
        <v>1825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134</v>
      </c>
      <c r="AU279" s="255" t="s">
        <v>86</v>
      </c>
      <c r="AV279" s="14" t="s">
        <v>86</v>
      </c>
      <c r="AW279" s="14" t="s">
        <v>32</v>
      </c>
      <c r="AX279" s="14" t="s">
        <v>84</v>
      </c>
      <c r="AY279" s="255" t="s">
        <v>125</v>
      </c>
    </row>
    <row r="280" s="2" customFormat="1" ht="24.15" customHeight="1">
      <c r="A280" s="39"/>
      <c r="B280" s="40"/>
      <c r="C280" s="220" t="s">
        <v>450</v>
      </c>
      <c r="D280" s="220" t="s">
        <v>128</v>
      </c>
      <c r="E280" s="221" t="s">
        <v>451</v>
      </c>
      <c r="F280" s="222" t="s">
        <v>452</v>
      </c>
      <c r="G280" s="223" t="s">
        <v>291</v>
      </c>
      <c r="H280" s="224">
        <v>250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147</v>
      </c>
      <c r="AT280" s="232" t="s">
        <v>128</v>
      </c>
      <c r="AU280" s="232" t="s">
        <v>86</v>
      </c>
      <c r="AY280" s="18" t="s">
        <v>125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147</v>
      </c>
      <c r="BM280" s="232" t="s">
        <v>453</v>
      </c>
    </row>
    <row r="281" s="14" customFormat="1">
      <c r="A281" s="14"/>
      <c r="B281" s="245"/>
      <c r="C281" s="246"/>
      <c r="D281" s="236" t="s">
        <v>134</v>
      </c>
      <c r="E281" s="247" t="s">
        <v>1</v>
      </c>
      <c r="F281" s="248" t="s">
        <v>418</v>
      </c>
      <c r="G281" s="246"/>
      <c r="H281" s="249">
        <v>250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134</v>
      </c>
      <c r="AU281" s="255" t="s">
        <v>86</v>
      </c>
      <c r="AV281" s="14" t="s">
        <v>86</v>
      </c>
      <c r="AW281" s="14" t="s">
        <v>32</v>
      </c>
      <c r="AX281" s="14" t="s">
        <v>84</v>
      </c>
      <c r="AY281" s="255" t="s">
        <v>125</v>
      </c>
    </row>
    <row r="282" s="2" customFormat="1" ht="24.15" customHeight="1">
      <c r="A282" s="39"/>
      <c r="B282" s="40"/>
      <c r="C282" s="220" t="s">
        <v>454</v>
      </c>
      <c r="D282" s="220" t="s">
        <v>128</v>
      </c>
      <c r="E282" s="221" t="s">
        <v>455</v>
      </c>
      <c r="F282" s="222" t="s">
        <v>456</v>
      </c>
      <c r="G282" s="223" t="s">
        <v>291</v>
      </c>
      <c r="H282" s="224">
        <v>3650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147</v>
      </c>
      <c r="AT282" s="232" t="s">
        <v>128</v>
      </c>
      <c r="AU282" s="232" t="s">
        <v>86</v>
      </c>
      <c r="AY282" s="18" t="s">
        <v>125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147</v>
      </c>
      <c r="BM282" s="232" t="s">
        <v>457</v>
      </c>
    </row>
    <row r="283" s="14" customFormat="1">
      <c r="A283" s="14"/>
      <c r="B283" s="245"/>
      <c r="C283" s="246"/>
      <c r="D283" s="236" t="s">
        <v>134</v>
      </c>
      <c r="E283" s="247" t="s">
        <v>1</v>
      </c>
      <c r="F283" s="248" t="s">
        <v>458</v>
      </c>
      <c r="G283" s="246"/>
      <c r="H283" s="249">
        <v>3650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134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125</v>
      </c>
    </row>
    <row r="284" s="2" customFormat="1" ht="44.25" customHeight="1">
      <c r="A284" s="39"/>
      <c r="B284" s="40"/>
      <c r="C284" s="220" t="s">
        <v>459</v>
      </c>
      <c r="D284" s="220" t="s">
        <v>128</v>
      </c>
      <c r="E284" s="221" t="s">
        <v>460</v>
      </c>
      <c r="F284" s="222" t="s">
        <v>461</v>
      </c>
      <c r="G284" s="223" t="s">
        <v>291</v>
      </c>
      <c r="H284" s="224">
        <v>10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41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147</v>
      </c>
      <c r="AT284" s="232" t="s">
        <v>128</v>
      </c>
      <c r="AU284" s="232" t="s">
        <v>86</v>
      </c>
      <c r="AY284" s="18" t="s">
        <v>125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147</v>
      </c>
      <c r="BM284" s="232" t="s">
        <v>462</v>
      </c>
    </row>
    <row r="285" s="14" customFormat="1">
      <c r="A285" s="14"/>
      <c r="B285" s="245"/>
      <c r="C285" s="246"/>
      <c r="D285" s="236" t="s">
        <v>134</v>
      </c>
      <c r="E285" s="247" t="s">
        <v>1</v>
      </c>
      <c r="F285" s="248" t="s">
        <v>184</v>
      </c>
      <c r="G285" s="246"/>
      <c r="H285" s="249">
        <v>10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134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125</v>
      </c>
    </row>
    <row r="286" s="2" customFormat="1" ht="44.25" customHeight="1">
      <c r="A286" s="39"/>
      <c r="B286" s="40"/>
      <c r="C286" s="220" t="s">
        <v>463</v>
      </c>
      <c r="D286" s="220" t="s">
        <v>128</v>
      </c>
      <c r="E286" s="221" t="s">
        <v>464</v>
      </c>
      <c r="F286" s="222" t="s">
        <v>465</v>
      </c>
      <c r="G286" s="223" t="s">
        <v>291</v>
      </c>
      <c r="H286" s="224">
        <v>1815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147</v>
      </c>
      <c r="AT286" s="232" t="s">
        <v>128</v>
      </c>
      <c r="AU286" s="232" t="s">
        <v>86</v>
      </c>
      <c r="AY286" s="18" t="s">
        <v>125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147</v>
      </c>
      <c r="BM286" s="232" t="s">
        <v>466</v>
      </c>
    </row>
    <row r="287" s="14" customFormat="1">
      <c r="A287" s="14"/>
      <c r="B287" s="245"/>
      <c r="C287" s="246"/>
      <c r="D287" s="236" t="s">
        <v>134</v>
      </c>
      <c r="E287" s="247" t="s">
        <v>1</v>
      </c>
      <c r="F287" s="248" t="s">
        <v>427</v>
      </c>
      <c r="G287" s="246"/>
      <c r="H287" s="249">
        <v>1815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134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125</v>
      </c>
    </row>
    <row r="288" s="2" customFormat="1" ht="44.25" customHeight="1">
      <c r="A288" s="39"/>
      <c r="B288" s="40"/>
      <c r="C288" s="220" t="s">
        <v>467</v>
      </c>
      <c r="D288" s="220" t="s">
        <v>128</v>
      </c>
      <c r="E288" s="221" t="s">
        <v>468</v>
      </c>
      <c r="F288" s="222" t="s">
        <v>469</v>
      </c>
      <c r="G288" s="223" t="s">
        <v>291</v>
      </c>
      <c r="H288" s="224">
        <v>10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147</v>
      </c>
      <c r="AT288" s="232" t="s">
        <v>128</v>
      </c>
      <c r="AU288" s="232" t="s">
        <v>86</v>
      </c>
      <c r="AY288" s="18" t="s">
        <v>125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147</v>
      </c>
      <c r="BM288" s="232" t="s">
        <v>470</v>
      </c>
    </row>
    <row r="289" s="14" customFormat="1">
      <c r="A289" s="14"/>
      <c r="B289" s="245"/>
      <c r="C289" s="246"/>
      <c r="D289" s="236" t="s">
        <v>134</v>
      </c>
      <c r="E289" s="247" t="s">
        <v>1</v>
      </c>
      <c r="F289" s="248" t="s">
        <v>184</v>
      </c>
      <c r="G289" s="246"/>
      <c r="H289" s="249">
        <v>10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134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125</v>
      </c>
    </row>
    <row r="290" s="2" customFormat="1" ht="44.25" customHeight="1">
      <c r="A290" s="39"/>
      <c r="B290" s="40"/>
      <c r="C290" s="220" t="s">
        <v>471</v>
      </c>
      <c r="D290" s="220" t="s">
        <v>128</v>
      </c>
      <c r="E290" s="221" t="s">
        <v>472</v>
      </c>
      <c r="F290" s="222" t="s">
        <v>473</v>
      </c>
      <c r="G290" s="223" t="s">
        <v>291</v>
      </c>
      <c r="H290" s="224">
        <v>1815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147</v>
      </c>
      <c r="AT290" s="232" t="s">
        <v>128</v>
      </c>
      <c r="AU290" s="232" t="s">
        <v>86</v>
      </c>
      <c r="AY290" s="18" t="s">
        <v>125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147</v>
      </c>
      <c r="BM290" s="232" t="s">
        <v>474</v>
      </c>
    </row>
    <row r="291" s="14" customFormat="1">
      <c r="A291" s="14"/>
      <c r="B291" s="245"/>
      <c r="C291" s="246"/>
      <c r="D291" s="236" t="s">
        <v>134</v>
      </c>
      <c r="E291" s="247" t="s">
        <v>1</v>
      </c>
      <c r="F291" s="248" t="s">
        <v>427</v>
      </c>
      <c r="G291" s="246"/>
      <c r="H291" s="249">
        <v>1815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134</v>
      </c>
      <c r="AU291" s="255" t="s">
        <v>86</v>
      </c>
      <c r="AV291" s="14" t="s">
        <v>86</v>
      </c>
      <c r="AW291" s="14" t="s">
        <v>32</v>
      </c>
      <c r="AX291" s="14" t="s">
        <v>84</v>
      </c>
      <c r="AY291" s="255" t="s">
        <v>125</v>
      </c>
    </row>
    <row r="292" s="2" customFormat="1" ht="24.15" customHeight="1">
      <c r="A292" s="39"/>
      <c r="B292" s="40"/>
      <c r="C292" s="220" t="s">
        <v>475</v>
      </c>
      <c r="D292" s="220" t="s">
        <v>128</v>
      </c>
      <c r="E292" s="221" t="s">
        <v>476</v>
      </c>
      <c r="F292" s="222" t="s">
        <v>477</v>
      </c>
      <c r="G292" s="223" t="s">
        <v>291</v>
      </c>
      <c r="H292" s="224">
        <v>250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41</v>
      </c>
      <c r="O292" s="92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147</v>
      </c>
      <c r="AT292" s="232" t="s">
        <v>128</v>
      </c>
      <c r="AU292" s="232" t="s">
        <v>86</v>
      </c>
      <c r="AY292" s="18" t="s">
        <v>125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84</v>
      </c>
      <c r="BK292" s="233">
        <f>ROUND(I292*H292,2)</f>
        <v>0</v>
      </c>
      <c r="BL292" s="18" t="s">
        <v>147</v>
      </c>
      <c r="BM292" s="232" t="s">
        <v>478</v>
      </c>
    </row>
    <row r="293" s="14" customFormat="1">
      <c r="A293" s="14"/>
      <c r="B293" s="245"/>
      <c r="C293" s="246"/>
      <c r="D293" s="236" t="s">
        <v>134</v>
      </c>
      <c r="E293" s="247" t="s">
        <v>1</v>
      </c>
      <c r="F293" s="248" t="s">
        <v>418</v>
      </c>
      <c r="G293" s="246"/>
      <c r="H293" s="249">
        <v>250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134</v>
      </c>
      <c r="AU293" s="255" t="s">
        <v>86</v>
      </c>
      <c r="AV293" s="14" t="s">
        <v>86</v>
      </c>
      <c r="AW293" s="14" t="s">
        <v>32</v>
      </c>
      <c r="AX293" s="14" t="s">
        <v>84</v>
      </c>
      <c r="AY293" s="255" t="s">
        <v>125</v>
      </c>
    </row>
    <row r="294" s="2" customFormat="1" ht="55.5" customHeight="1">
      <c r="A294" s="39"/>
      <c r="B294" s="40"/>
      <c r="C294" s="220" t="s">
        <v>479</v>
      </c>
      <c r="D294" s="220" t="s">
        <v>128</v>
      </c>
      <c r="E294" s="221" t="s">
        <v>480</v>
      </c>
      <c r="F294" s="222" t="s">
        <v>481</v>
      </c>
      <c r="G294" s="223" t="s">
        <v>291</v>
      </c>
      <c r="H294" s="224">
        <v>25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41</v>
      </c>
      <c r="O294" s="92"/>
      <c r="P294" s="230">
        <f>O294*H294</f>
        <v>0</v>
      </c>
      <c r="Q294" s="230">
        <v>0.19536000000000001</v>
      </c>
      <c r="R294" s="230">
        <f>Q294*H294</f>
        <v>4.8840000000000003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147</v>
      </c>
      <c r="AT294" s="232" t="s">
        <v>128</v>
      </c>
      <c r="AU294" s="232" t="s">
        <v>86</v>
      </c>
      <c r="AY294" s="18" t="s">
        <v>125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84</v>
      </c>
      <c r="BK294" s="233">
        <f>ROUND(I294*H294,2)</f>
        <v>0</v>
      </c>
      <c r="BL294" s="18" t="s">
        <v>147</v>
      </c>
      <c r="BM294" s="232" t="s">
        <v>482</v>
      </c>
    </row>
    <row r="295" s="14" customFormat="1">
      <c r="A295" s="14"/>
      <c r="B295" s="245"/>
      <c r="C295" s="246"/>
      <c r="D295" s="236" t="s">
        <v>134</v>
      </c>
      <c r="E295" s="247" t="s">
        <v>1</v>
      </c>
      <c r="F295" s="248" t="s">
        <v>363</v>
      </c>
      <c r="G295" s="246"/>
      <c r="H295" s="249">
        <v>25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134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125</v>
      </c>
    </row>
    <row r="296" s="2" customFormat="1" ht="16.5" customHeight="1">
      <c r="A296" s="39"/>
      <c r="B296" s="40"/>
      <c r="C296" s="270" t="s">
        <v>483</v>
      </c>
      <c r="D296" s="270" t="s">
        <v>274</v>
      </c>
      <c r="E296" s="271" t="s">
        <v>484</v>
      </c>
      <c r="F296" s="272" t="s">
        <v>485</v>
      </c>
      <c r="G296" s="273" t="s">
        <v>291</v>
      </c>
      <c r="H296" s="274">
        <v>25.5</v>
      </c>
      <c r="I296" s="275"/>
      <c r="J296" s="276">
        <f>ROUND(I296*H296,2)</f>
        <v>0</v>
      </c>
      <c r="K296" s="277"/>
      <c r="L296" s="278"/>
      <c r="M296" s="279" t="s">
        <v>1</v>
      </c>
      <c r="N296" s="280" t="s">
        <v>41</v>
      </c>
      <c r="O296" s="92"/>
      <c r="P296" s="230">
        <f>O296*H296</f>
        <v>0</v>
      </c>
      <c r="Q296" s="230">
        <v>0.222</v>
      </c>
      <c r="R296" s="230">
        <f>Q296*H296</f>
        <v>5.6610000000000005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172</v>
      </c>
      <c r="AT296" s="232" t="s">
        <v>274</v>
      </c>
      <c r="AU296" s="232" t="s">
        <v>86</v>
      </c>
      <c r="AY296" s="18" t="s">
        <v>125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147</v>
      </c>
      <c r="BM296" s="232" t="s">
        <v>486</v>
      </c>
    </row>
    <row r="297" s="14" customFormat="1">
      <c r="A297" s="14"/>
      <c r="B297" s="245"/>
      <c r="C297" s="246"/>
      <c r="D297" s="236" t="s">
        <v>134</v>
      </c>
      <c r="E297" s="247" t="s">
        <v>1</v>
      </c>
      <c r="F297" s="248" t="s">
        <v>363</v>
      </c>
      <c r="G297" s="246"/>
      <c r="H297" s="249">
        <v>25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134</v>
      </c>
      <c r="AU297" s="255" t="s">
        <v>86</v>
      </c>
      <c r="AV297" s="14" t="s">
        <v>86</v>
      </c>
      <c r="AW297" s="14" t="s">
        <v>32</v>
      </c>
      <c r="AX297" s="14" t="s">
        <v>84</v>
      </c>
      <c r="AY297" s="255" t="s">
        <v>125</v>
      </c>
    </row>
    <row r="298" s="14" customFormat="1">
      <c r="A298" s="14"/>
      <c r="B298" s="245"/>
      <c r="C298" s="246"/>
      <c r="D298" s="236" t="s">
        <v>134</v>
      </c>
      <c r="E298" s="246"/>
      <c r="F298" s="248" t="s">
        <v>487</v>
      </c>
      <c r="G298" s="246"/>
      <c r="H298" s="249">
        <v>25.5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134</v>
      </c>
      <c r="AU298" s="255" t="s">
        <v>86</v>
      </c>
      <c r="AV298" s="14" t="s">
        <v>86</v>
      </c>
      <c r="AW298" s="14" t="s">
        <v>4</v>
      </c>
      <c r="AX298" s="14" t="s">
        <v>84</v>
      </c>
      <c r="AY298" s="255" t="s">
        <v>125</v>
      </c>
    </row>
    <row r="299" s="2" customFormat="1" ht="78" customHeight="1">
      <c r="A299" s="39"/>
      <c r="B299" s="40"/>
      <c r="C299" s="220" t="s">
        <v>488</v>
      </c>
      <c r="D299" s="220" t="s">
        <v>128</v>
      </c>
      <c r="E299" s="221" t="s">
        <v>489</v>
      </c>
      <c r="F299" s="222" t="s">
        <v>490</v>
      </c>
      <c r="G299" s="223" t="s">
        <v>291</v>
      </c>
      <c r="H299" s="224">
        <v>20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0.10362</v>
      </c>
      <c r="R299" s="230">
        <f>Q299*H299</f>
        <v>2.0724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147</v>
      </c>
      <c r="AT299" s="232" t="s">
        <v>128</v>
      </c>
      <c r="AU299" s="232" t="s">
        <v>86</v>
      </c>
      <c r="AY299" s="18" t="s">
        <v>125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147</v>
      </c>
      <c r="BM299" s="232" t="s">
        <v>491</v>
      </c>
    </row>
    <row r="300" s="14" customFormat="1">
      <c r="A300" s="14"/>
      <c r="B300" s="245"/>
      <c r="C300" s="246"/>
      <c r="D300" s="236" t="s">
        <v>134</v>
      </c>
      <c r="E300" s="247" t="s">
        <v>1</v>
      </c>
      <c r="F300" s="248" t="s">
        <v>336</v>
      </c>
      <c r="G300" s="246"/>
      <c r="H300" s="249">
        <v>20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134</v>
      </c>
      <c r="AU300" s="255" t="s">
        <v>86</v>
      </c>
      <c r="AV300" s="14" t="s">
        <v>86</v>
      </c>
      <c r="AW300" s="14" t="s">
        <v>32</v>
      </c>
      <c r="AX300" s="14" t="s">
        <v>84</v>
      </c>
      <c r="AY300" s="255" t="s">
        <v>125</v>
      </c>
    </row>
    <row r="301" s="2" customFormat="1" ht="21.75" customHeight="1">
      <c r="A301" s="39"/>
      <c r="B301" s="40"/>
      <c r="C301" s="270" t="s">
        <v>492</v>
      </c>
      <c r="D301" s="270" t="s">
        <v>274</v>
      </c>
      <c r="E301" s="271" t="s">
        <v>493</v>
      </c>
      <c r="F301" s="272" t="s">
        <v>494</v>
      </c>
      <c r="G301" s="273" t="s">
        <v>291</v>
      </c>
      <c r="H301" s="274">
        <v>10.300000000000001</v>
      </c>
      <c r="I301" s="275"/>
      <c r="J301" s="276">
        <f>ROUND(I301*H301,2)</f>
        <v>0</v>
      </c>
      <c r="K301" s="277"/>
      <c r="L301" s="278"/>
      <c r="M301" s="279" t="s">
        <v>1</v>
      </c>
      <c r="N301" s="280" t="s">
        <v>41</v>
      </c>
      <c r="O301" s="92"/>
      <c r="P301" s="230">
        <f>O301*H301</f>
        <v>0</v>
      </c>
      <c r="Q301" s="230">
        <v>0.17599999999999999</v>
      </c>
      <c r="R301" s="230">
        <f>Q301*H301</f>
        <v>1.8128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172</v>
      </c>
      <c r="AT301" s="232" t="s">
        <v>274</v>
      </c>
      <c r="AU301" s="232" t="s">
        <v>86</v>
      </c>
      <c r="AY301" s="18" t="s">
        <v>125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147</v>
      </c>
      <c r="BM301" s="232" t="s">
        <v>495</v>
      </c>
    </row>
    <row r="302" s="14" customFormat="1">
      <c r="A302" s="14"/>
      <c r="B302" s="245"/>
      <c r="C302" s="246"/>
      <c r="D302" s="236" t="s">
        <v>134</v>
      </c>
      <c r="E302" s="247" t="s">
        <v>1</v>
      </c>
      <c r="F302" s="248" t="s">
        <v>184</v>
      </c>
      <c r="G302" s="246"/>
      <c r="H302" s="249">
        <v>10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134</v>
      </c>
      <c r="AU302" s="255" t="s">
        <v>86</v>
      </c>
      <c r="AV302" s="14" t="s">
        <v>86</v>
      </c>
      <c r="AW302" s="14" t="s">
        <v>32</v>
      </c>
      <c r="AX302" s="14" t="s">
        <v>84</v>
      </c>
      <c r="AY302" s="255" t="s">
        <v>125</v>
      </c>
    </row>
    <row r="303" s="14" customFormat="1">
      <c r="A303" s="14"/>
      <c r="B303" s="245"/>
      <c r="C303" s="246"/>
      <c r="D303" s="236" t="s">
        <v>134</v>
      </c>
      <c r="E303" s="246"/>
      <c r="F303" s="248" t="s">
        <v>496</v>
      </c>
      <c r="G303" s="246"/>
      <c r="H303" s="249">
        <v>10.300000000000001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134</v>
      </c>
      <c r="AU303" s="255" t="s">
        <v>86</v>
      </c>
      <c r="AV303" s="14" t="s">
        <v>86</v>
      </c>
      <c r="AW303" s="14" t="s">
        <v>4</v>
      </c>
      <c r="AX303" s="14" t="s">
        <v>84</v>
      </c>
      <c r="AY303" s="255" t="s">
        <v>125</v>
      </c>
    </row>
    <row r="304" s="2" customFormat="1" ht="21.75" customHeight="1">
      <c r="A304" s="39"/>
      <c r="B304" s="40"/>
      <c r="C304" s="270" t="s">
        <v>497</v>
      </c>
      <c r="D304" s="270" t="s">
        <v>274</v>
      </c>
      <c r="E304" s="271" t="s">
        <v>498</v>
      </c>
      <c r="F304" s="272" t="s">
        <v>499</v>
      </c>
      <c r="G304" s="273" t="s">
        <v>291</v>
      </c>
      <c r="H304" s="274">
        <v>10.300000000000001</v>
      </c>
      <c r="I304" s="275"/>
      <c r="J304" s="276">
        <f>ROUND(I304*H304,2)</f>
        <v>0</v>
      </c>
      <c r="K304" s="277"/>
      <c r="L304" s="278"/>
      <c r="M304" s="279" t="s">
        <v>1</v>
      </c>
      <c r="N304" s="280" t="s">
        <v>41</v>
      </c>
      <c r="O304" s="92"/>
      <c r="P304" s="230">
        <f>O304*H304</f>
        <v>0</v>
      </c>
      <c r="Q304" s="230">
        <v>0.17599999999999999</v>
      </c>
      <c r="R304" s="230">
        <f>Q304*H304</f>
        <v>1.8128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172</v>
      </c>
      <c r="AT304" s="232" t="s">
        <v>274</v>
      </c>
      <c r="AU304" s="232" t="s">
        <v>86</v>
      </c>
      <c r="AY304" s="18" t="s">
        <v>125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84</v>
      </c>
      <c r="BK304" s="233">
        <f>ROUND(I304*H304,2)</f>
        <v>0</v>
      </c>
      <c r="BL304" s="18" t="s">
        <v>147</v>
      </c>
      <c r="BM304" s="232" t="s">
        <v>500</v>
      </c>
    </row>
    <row r="305" s="13" customFormat="1">
      <c r="A305" s="13"/>
      <c r="B305" s="234"/>
      <c r="C305" s="235"/>
      <c r="D305" s="236" t="s">
        <v>134</v>
      </c>
      <c r="E305" s="237" t="s">
        <v>1</v>
      </c>
      <c r="F305" s="238" t="s">
        <v>501</v>
      </c>
      <c r="G305" s="235"/>
      <c r="H305" s="237" t="s">
        <v>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134</v>
      </c>
      <c r="AU305" s="244" t="s">
        <v>86</v>
      </c>
      <c r="AV305" s="13" t="s">
        <v>84</v>
      </c>
      <c r="AW305" s="13" t="s">
        <v>32</v>
      </c>
      <c r="AX305" s="13" t="s">
        <v>76</v>
      </c>
      <c r="AY305" s="244" t="s">
        <v>125</v>
      </c>
    </row>
    <row r="306" s="14" customFormat="1">
      <c r="A306" s="14"/>
      <c r="B306" s="245"/>
      <c r="C306" s="246"/>
      <c r="D306" s="236" t="s">
        <v>134</v>
      </c>
      <c r="E306" s="247" t="s">
        <v>1</v>
      </c>
      <c r="F306" s="248" t="s">
        <v>184</v>
      </c>
      <c r="G306" s="246"/>
      <c r="H306" s="249">
        <v>10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134</v>
      </c>
      <c r="AU306" s="255" t="s">
        <v>86</v>
      </c>
      <c r="AV306" s="14" t="s">
        <v>86</v>
      </c>
      <c r="AW306" s="14" t="s">
        <v>32</v>
      </c>
      <c r="AX306" s="14" t="s">
        <v>84</v>
      </c>
      <c r="AY306" s="255" t="s">
        <v>125</v>
      </c>
    </row>
    <row r="307" s="14" customFormat="1">
      <c r="A307" s="14"/>
      <c r="B307" s="245"/>
      <c r="C307" s="246"/>
      <c r="D307" s="236" t="s">
        <v>134</v>
      </c>
      <c r="E307" s="246"/>
      <c r="F307" s="248" t="s">
        <v>496</v>
      </c>
      <c r="G307" s="246"/>
      <c r="H307" s="249">
        <v>10.300000000000001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134</v>
      </c>
      <c r="AU307" s="255" t="s">
        <v>86</v>
      </c>
      <c r="AV307" s="14" t="s">
        <v>86</v>
      </c>
      <c r="AW307" s="14" t="s">
        <v>4</v>
      </c>
      <c r="AX307" s="14" t="s">
        <v>84</v>
      </c>
      <c r="AY307" s="255" t="s">
        <v>125</v>
      </c>
    </row>
    <row r="308" s="2" customFormat="1" ht="24.15" customHeight="1">
      <c r="A308" s="39"/>
      <c r="B308" s="40"/>
      <c r="C308" s="220" t="s">
        <v>502</v>
      </c>
      <c r="D308" s="220" t="s">
        <v>128</v>
      </c>
      <c r="E308" s="221" t="s">
        <v>503</v>
      </c>
      <c r="F308" s="222" t="s">
        <v>504</v>
      </c>
      <c r="G308" s="223" t="s">
        <v>325</v>
      </c>
      <c r="H308" s="224">
        <v>44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41</v>
      </c>
      <c r="O308" s="92"/>
      <c r="P308" s="230">
        <f>O308*H308</f>
        <v>0</v>
      </c>
      <c r="Q308" s="230">
        <v>0.0035999999999999999</v>
      </c>
      <c r="R308" s="230">
        <f>Q308*H308</f>
        <v>0.15839999999999999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147</v>
      </c>
      <c r="AT308" s="232" t="s">
        <v>128</v>
      </c>
      <c r="AU308" s="232" t="s">
        <v>86</v>
      </c>
      <c r="AY308" s="18" t="s">
        <v>125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84</v>
      </c>
      <c r="BK308" s="233">
        <f>ROUND(I308*H308,2)</f>
        <v>0</v>
      </c>
      <c r="BL308" s="18" t="s">
        <v>147</v>
      </c>
      <c r="BM308" s="232" t="s">
        <v>505</v>
      </c>
    </row>
    <row r="309" s="13" customFormat="1">
      <c r="A309" s="13"/>
      <c r="B309" s="234"/>
      <c r="C309" s="235"/>
      <c r="D309" s="236" t="s">
        <v>134</v>
      </c>
      <c r="E309" s="237" t="s">
        <v>1</v>
      </c>
      <c r="F309" s="238" t="s">
        <v>506</v>
      </c>
      <c r="G309" s="235"/>
      <c r="H309" s="237" t="s">
        <v>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134</v>
      </c>
      <c r="AU309" s="244" t="s">
        <v>86</v>
      </c>
      <c r="AV309" s="13" t="s">
        <v>84</v>
      </c>
      <c r="AW309" s="13" t="s">
        <v>32</v>
      </c>
      <c r="AX309" s="13" t="s">
        <v>76</v>
      </c>
      <c r="AY309" s="244" t="s">
        <v>125</v>
      </c>
    </row>
    <row r="310" s="14" customFormat="1">
      <c r="A310" s="14"/>
      <c r="B310" s="245"/>
      <c r="C310" s="246"/>
      <c r="D310" s="236" t="s">
        <v>134</v>
      </c>
      <c r="E310" s="247" t="s">
        <v>1</v>
      </c>
      <c r="F310" s="248" t="s">
        <v>507</v>
      </c>
      <c r="G310" s="246"/>
      <c r="H310" s="249">
        <v>44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134</v>
      </c>
      <c r="AU310" s="255" t="s">
        <v>86</v>
      </c>
      <c r="AV310" s="14" t="s">
        <v>86</v>
      </c>
      <c r="AW310" s="14" t="s">
        <v>32</v>
      </c>
      <c r="AX310" s="14" t="s">
        <v>84</v>
      </c>
      <c r="AY310" s="255" t="s">
        <v>125</v>
      </c>
    </row>
    <row r="311" s="12" customFormat="1" ht="22.8" customHeight="1">
      <c r="A311" s="12"/>
      <c r="B311" s="204"/>
      <c r="C311" s="205"/>
      <c r="D311" s="206" t="s">
        <v>75</v>
      </c>
      <c r="E311" s="218" t="s">
        <v>172</v>
      </c>
      <c r="F311" s="218" t="s">
        <v>508</v>
      </c>
      <c r="G311" s="205"/>
      <c r="H311" s="205"/>
      <c r="I311" s="208"/>
      <c r="J311" s="219">
        <f>BK311</f>
        <v>0</v>
      </c>
      <c r="K311" s="205"/>
      <c r="L311" s="210"/>
      <c r="M311" s="211"/>
      <c r="N311" s="212"/>
      <c r="O311" s="212"/>
      <c r="P311" s="213">
        <f>SUM(P312:P349)</f>
        <v>0</v>
      </c>
      <c r="Q311" s="212"/>
      <c r="R311" s="213">
        <f>SUM(R312:R349)</f>
        <v>6.4834137500000004</v>
      </c>
      <c r="S311" s="212"/>
      <c r="T311" s="214">
        <f>SUM(T312:T349)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5" t="s">
        <v>84</v>
      </c>
      <c r="AT311" s="216" t="s">
        <v>75</v>
      </c>
      <c r="AU311" s="216" t="s">
        <v>84</v>
      </c>
      <c r="AY311" s="215" t="s">
        <v>125</v>
      </c>
      <c r="BK311" s="217">
        <f>SUM(BK312:BK349)</f>
        <v>0</v>
      </c>
    </row>
    <row r="312" s="2" customFormat="1" ht="24.15" customHeight="1">
      <c r="A312" s="39"/>
      <c r="B312" s="40"/>
      <c r="C312" s="220" t="s">
        <v>509</v>
      </c>
      <c r="D312" s="220" t="s">
        <v>128</v>
      </c>
      <c r="E312" s="221" t="s">
        <v>510</v>
      </c>
      <c r="F312" s="222" t="s">
        <v>511</v>
      </c>
      <c r="G312" s="223" t="s">
        <v>334</v>
      </c>
      <c r="H312" s="224">
        <v>6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0.068640000000000007</v>
      </c>
      <c r="R312" s="230">
        <f>Q312*H312</f>
        <v>0.41184000000000004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147</v>
      </c>
      <c r="AT312" s="232" t="s">
        <v>128</v>
      </c>
      <c r="AU312" s="232" t="s">
        <v>86</v>
      </c>
      <c r="AY312" s="18" t="s">
        <v>125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84</v>
      </c>
      <c r="BK312" s="233">
        <f>ROUND(I312*H312,2)</f>
        <v>0</v>
      </c>
      <c r="BL312" s="18" t="s">
        <v>147</v>
      </c>
      <c r="BM312" s="232" t="s">
        <v>512</v>
      </c>
    </row>
    <row r="313" s="14" customFormat="1">
      <c r="A313" s="14"/>
      <c r="B313" s="245"/>
      <c r="C313" s="246"/>
      <c r="D313" s="236" t="s">
        <v>134</v>
      </c>
      <c r="E313" s="247" t="s">
        <v>1</v>
      </c>
      <c r="F313" s="248" t="s">
        <v>159</v>
      </c>
      <c r="G313" s="246"/>
      <c r="H313" s="249">
        <v>6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134</v>
      </c>
      <c r="AU313" s="255" t="s">
        <v>86</v>
      </c>
      <c r="AV313" s="14" t="s">
        <v>86</v>
      </c>
      <c r="AW313" s="14" t="s">
        <v>32</v>
      </c>
      <c r="AX313" s="14" t="s">
        <v>84</v>
      </c>
      <c r="AY313" s="255" t="s">
        <v>125</v>
      </c>
    </row>
    <row r="314" s="2" customFormat="1" ht="33" customHeight="1">
      <c r="A314" s="39"/>
      <c r="B314" s="40"/>
      <c r="C314" s="220" t="s">
        <v>513</v>
      </c>
      <c r="D314" s="220" t="s">
        <v>128</v>
      </c>
      <c r="E314" s="221" t="s">
        <v>514</v>
      </c>
      <c r="F314" s="222" t="s">
        <v>515</v>
      </c>
      <c r="G314" s="223" t="s">
        <v>325</v>
      </c>
      <c r="H314" s="224">
        <v>62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41</v>
      </c>
      <c r="O314" s="92"/>
      <c r="P314" s="230">
        <f>O314*H314</f>
        <v>0</v>
      </c>
      <c r="Q314" s="230">
        <v>1.0000000000000001E-05</v>
      </c>
      <c r="R314" s="230">
        <f>Q314*H314</f>
        <v>0.00062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147</v>
      </c>
      <c r="AT314" s="232" t="s">
        <v>128</v>
      </c>
      <c r="AU314" s="232" t="s">
        <v>86</v>
      </c>
      <c r="AY314" s="18" t="s">
        <v>125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84</v>
      </c>
      <c r="BK314" s="233">
        <f>ROUND(I314*H314,2)</f>
        <v>0</v>
      </c>
      <c r="BL314" s="18" t="s">
        <v>147</v>
      </c>
      <c r="BM314" s="232" t="s">
        <v>516</v>
      </c>
    </row>
    <row r="315" s="13" customFormat="1">
      <c r="A315" s="13"/>
      <c r="B315" s="234"/>
      <c r="C315" s="235"/>
      <c r="D315" s="236" t="s">
        <v>134</v>
      </c>
      <c r="E315" s="237" t="s">
        <v>1</v>
      </c>
      <c r="F315" s="238" t="s">
        <v>242</v>
      </c>
      <c r="G315" s="235"/>
      <c r="H315" s="237" t="s">
        <v>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134</v>
      </c>
      <c r="AU315" s="244" t="s">
        <v>86</v>
      </c>
      <c r="AV315" s="13" t="s">
        <v>84</v>
      </c>
      <c r="AW315" s="13" t="s">
        <v>32</v>
      </c>
      <c r="AX315" s="13" t="s">
        <v>76</v>
      </c>
      <c r="AY315" s="244" t="s">
        <v>125</v>
      </c>
    </row>
    <row r="316" s="14" customFormat="1">
      <c r="A316" s="14"/>
      <c r="B316" s="245"/>
      <c r="C316" s="246"/>
      <c r="D316" s="236" t="s">
        <v>134</v>
      </c>
      <c r="E316" s="247" t="s">
        <v>1</v>
      </c>
      <c r="F316" s="248" t="s">
        <v>517</v>
      </c>
      <c r="G316" s="246"/>
      <c r="H316" s="249">
        <v>62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134</v>
      </c>
      <c r="AU316" s="255" t="s">
        <v>86</v>
      </c>
      <c r="AV316" s="14" t="s">
        <v>86</v>
      </c>
      <c r="AW316" s="14" t="s">
        <v>32</v>
      </c>
      <c r="AX316" s="14" t="s">
        <v>84</v>
      </c>
      <c r="AY316" s="255" t="s">
        <v>125</v>
      </c>
    </row>
    <row r="317" s="2" customFormat="1" ht="24.15" customHeight="1">
      <c r="A317" s="39"/>
      <c r="B317" s="40"/>
      <c r="C317" s="270" t="s">
        <v>518</v>
      </c>
      <c r="D317" s="270" t="s">
        <v>274</v>
      </c>
      <c r="E317" s="271" t="s">
        <v>519</v>
      </c>
      <c r="F317" s="272" t="s">
        <v>520</v>
      </c>
      <c r="G317" s="273" t="s">
        <v>325</v>
      </c>
      <c r="H317" s="274">
        <v>62.93</v>
      </c>
      <c r="I317" s="275"/>
      <c r="J317" s="276">
        <f>ROUND(I317*H317,2)</f>
        <v>0</v>
      </c>
      <c r="K317" s="277"/>
      <c r="L317" s="278"/>
      <c r="M317" s="279" t="s">
        <v>1</v>
      </c>
      <c r="N317" s="280" t="s">
        <v>41</v>
      </c>
      <c r="O317" s="92"/>
      <c r="P317" s="230">
        <f>O317*H317</f>
        <v>0</v>
      </c>
      <c r="Q317" s="230">
        <v>0.0014</v>
      </c>
      <c r="R317" s="230">
        <f>Q317*H317</f>
        <v>0.088102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172</v>
      </c>
      <c r="AT317" s="232" t="s">
        <v>274</v>
      </c>
      <c r="AU317" s="232" t="s">
        <v>86</v>
      </c>
      <c r="AY317" s="18" t="s">
        <v>125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84</v>
      </c>
      <c r="BK317" s="233">
        <f>ROUND(I317*H317,2)</f>
        <v>0</v>
      </c>
      <c r="BL317" s="18" t="s">
        <v>147</v>
      </c>
      <c r="BM317" s="232" t="s">
        <v>521</v>
      </c>
    </row>
    <row r="318" s="14" customFormat="1">
      <c r="A318" s="14"/>
      <c r="B318" s="245"/>
      <c r="C318" s="246"/>
      <c r="D318" s="236" t="s">
        <v>134</v>
      </c>
      <c r="E318" s="247" t="s">
        <v>1</v>
      </c>
      <c r="F318" s="248" t="s">
        <v>517</v>
      </c>
      <c r="G318" s="246"/>
      <c r="H318" s="249">
        <v>62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134</v>
      </c>
      <c r="AU318" s="255" t="s">
        <v>86</v>
      </c>
      <c r="AV318" s="14" t="s">
        <v>86</v>
      </c>
      <c r="AW318" s="14" t="s">
        <v>32</v>
      </c>
      <c r="AX318" s="14" t="s">
        <v>84</v>
      </c>
      <c r="AY318" s="255" t="s">
        <v>125</v>
      </c>
    </row>
    <row r="319" s="14" customFormat="1">
      <c r="A319" s="14"/>
      <c r="B319" s="245"/>
      <c r="C319" s="246"/>
      <c r="D319" s="236" t="s">
        <v>134</v>
      </c>
      <c r="E319" s="246"/>
      <c r="F319" s="248" t="s">
        <v>522</v>
      </c>
      <c r="G319" s="246"/>
      <c r="H319" s="249">
        <v>62.93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134</v>
      </c>
      <c r="AU319" s="255" t="s">
        <v>86</v>
      </c>
      <c r="AV319" s="14" t="s">
        <v>86</v>
      </c>
      <c r="AW319" s="14" t="s">
        <v>4</v>
      </c>
      <c r="AX319" s="14" t="s">
        <v>84</v>
      </c>
      <c r="AY319" s="255" t="s">
        <v>125</v>
      </c>
    </row>
    <row r="320" s="2" customFormat="1" ht="33" customHeight="1">
      <c r="A320" s="39"/>
      <c r="B320" s="40"/>
      <c r="C320" s="220" t="s">
        <v>523</v>
      </c>
      <c r="D320" s="220" t="s">
        <v>128</v>
      </c>
      <c r="E320" s="221" t="s">
        <v>524</v>
      </c>
      <c r="F320" s="222" t="s">
        <v>525</v>
      </c>
      <c r="G320" s="223" t="s">
        <v>325</v>
      </c>
      <c r="H320" s="224">
        <v>29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41</v>
      </c>
      <c r="O320" s="92"/>
      <c r="P320" s="230">
        <f>O320*H320</f>
        <v>0</v>
      </c>
      <c r="Q320" s="230">
        <v>1.0000000000000001E-05</v>
      </c>
      <c r="R320" s="230">
        <f>Q320*H320</f>
        <v>0.00029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147</v>
      </c>
      <c r="AT320" s="232" t="s">
        <v>128</v>
      </c>
      <c r="AU320" s="232" t="s">
        <v>86</v>
      </c>
      <c r="AY320" s="18" t="s">
        <v>125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147</v>
      </c>
      <c r="BM320" s="232" t="s">
        <v>526</v>
      </c>
    </row>
    <row r="321" s="13" customFormat="1">
      <c r="A321" s="13"/>
      <c r="B321" s="234"/>
      <c r="C321" s="235"/>
      <c r="D321" s="236" t="s">
        <v>134</v>
      </c>
      <c r="E321" s="237" t="s">
        <v>1</v>
      </c>
      <c r="F321" s="238" t="s">
        <v>239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134</v>
      </c>
      <c r="AU321" s="244" t="s">
        <v>86</v>
      </c>
      <c r="AV321" s="13" t="s">
        <v>84</v>
      </c>
      <c r="AW321" s="13" t="s">
        <v>32</v>
      </c>
      <c r="AX321" s="13" t="s">
        <v>76</v>
      </c>
      <c r="AY321" s="244" t="s">
        <v>125</v>
      </c>
    </row>
    <row r="322" s="14" customFormat="1">
      <c r="A322" s="14"/>
      <c r="B322" s="245"/>
      <c r="C322" s="246"/>
      <c r="D322" s="236" t="s">
        <v>134</v>
      </c>
      <c r="E322" s="247" t="s">
        <v>1</v>
      </c>
      <c r="F322" s="248" t="s">
        <v>527</v>
      </c>
      <c r="G322" s="246"/>
      <c r="H322" s="249">
        <v>31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134</v>
      </c>
      <c r="AU322" s="255" t="s">
        <v>86</v>
      </c>
      <c r="AV322" s="14" t="s">
        <v>86</v>
      </c>
      <c r="AW322" s="14" t="s">
        <v>32</v>
      </c>
      <c r="AX322" s="14" t="s">
        <v>76</v>
      </c>
      <c r="AY322" s="255" t="s">
        <v>125</v>
      </c>
    </row>
    <row r="323" s="13" customFormat="1">
      <c r="A323" s="13"/>
      <c r="B323" s="234"/>
      <c r="C323" s="235"/>
      <c r="D323" s="236" t="s">
        <v>134</v>
      </c>
      <c r="E323" s="237" t="s">
        <v>1</v>
      </c>
      <c r="F323" s="238" t="s">
        <v>528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134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125</v>
      </c>
    </row>
    <row r="324" s="14" customFormat="1">
      <c r="A324" s="14"/>
      <c r="B324" s="245"/>
      <c r="C324" s="246"/>
      <c r="D324" s="236" t="s">
        <v>134</v>
      </c>
      <c r="E324" s="247" t="s">
        <v>1</v>
      </c>
      <c r="F324" s="248" t="s">
        <v>529</v>
      </c>
      <c r="G324" s="246"/>
      <c r="H324" s="249">
        <v>-2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134</v>
      </c>
      <c r="AU324" s="255" t="s">
        <v>86</v>
      </c>
      <c r="AV324" s="14" t="s">
        <v>86</v>
      </c>
      <c r="AW324" s="14" t="s">
        <v>32</v>
      </c>
      <c r="AX324" s="14" t="s">
        <v>76</v>
      </c>
      <c r="AY324" s="255" t="s">
        <v>125</v>
      </c>
    </row>
    <row r="325" s="15" customFormat="1">
      <c r="A325" s="15"/>
      <c r="B325" s="259"/>
      <c r="C325" s="260"/>
      <c r="D325" s="236" t="s">
        <v>134</v>
      </c>
      <c r="E325" s="261" t="s">
        <v>1</v>
      </c>
      <c r="F325" s="262" t="s">
        <v>235</v>
      </c>
      <c r="G325" s="260"/>
      <c r="H325" s="263">
        <v>29</v>
      </c>
      <c r="I325" s="264"/>
      <c r="J325" s="260"/>
      <c r="K325" s="260"/>
      <c r="L325" s="265"/>
      <c r="M325" s="266"/>
      <c r="N325" s="267"/>
      <c r="O325" s="267"/>
      <c r="P325" s="267"/>
      <c r="Q325" s="267"/>
      <c r="R325" s="267"/>
      <c r="S325" s="267"/>
      <c r="T325" s="268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9" t="s">
        <v>134</v>
      </c>
      <c r="AU325" s="269" t="s">
        <v>86</v>
      </c>
      <c r="AV325" s="15" t="s">
        <v>147</v>
      </c>
      <c r="AW325" s="15" t="s">
        <v>32</v>
      </c>
      <c r="AX325" s="15" t="s">
        <v>84</v>
      </c>
      <c r="AY325" s="269" t="s">
        <v>125</v>
      </c>
    </row>
    <row r="326" s="2" customFormat="1" ht="24.15" customHeight="1">
      <c r="A326" s="39"/>
      <c r="B326" s="40"/>
      <c r="C326" s="270" t="s">
        <v>530</v>
      </c>
      <c r="D326" s="270" t="s">
        <v>274</v>
      </c>
      <c r="E326" s="271" t="s">
        <v>531</v>
      </c>
      <c r="F326" s="272" t="s">
        <v>532</v>
      </c>
      <c r="G326" s="273" t="s">
        <v>325</v>
      </c>
      <c r="H326" s="274">
        <v>29.434999999999999</v>
      </c>
      <c r="I326" s="275"/>
      <c r="J326" s="276">
        <f>ROUND(I326*H326,2)</f>
        <v>0</v>
      </c>
      <c r="K326" s="277"/>
      <c r="L326" s="278"/>
      <c r="M326" s="279" t="s">
        <v>1</v>
      </c>
      <c r="N326" s="280" t="s">
        <v>41</v>
      </c>
      <c r="O326" s="92"/>
      <c r="P326" s="230">
        <f>O326*H326</f>
        <v>0</v>
      </c>
      <c r="Q326" s="230">
        <v>0.00365</v>
      </c>
      <c r="R326" s="230">
        <f>Q326*H326</f>
        <v>0.10743775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172</v>
      </c>
      <c r="AT326" s="232" t="s">
        <v>274</v>
      </c>
      <c r="AU326" s="232" t="s">
        <v>86</v>
      </c>
      <c r="AY326" s="18" t="s">
        <v>125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147</v>
      </c>
      <c r="BM326" s="232" t="s">
        <v>533</v>
      </c>
    </row>
    <row r="327" s="14" customFormat="1">
      <c r="A327" s="14"/>
      <c r="B327" s="245"/>
      <c r="C327" s="246"/>
      <c r="D327" s="236" t="s">
        <v>134</v>
      </c>
      <c r="E327" s="247" t="s">
        <v>1</v>
      </c>
      <c r="F327" s="248" t="s">
        <v>383</v>
      </c>
      <c r="G327" s="246"/>
      <c r="H327" s="249">
        <v>29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134</v>
      </c>
      <c r="AU327" s="255" t="s">
        <v>86</v>
      </c>
      <c r="AV327" s="14" t="s">
        <v>86</v>
      </c>
      <c r="AW327" s="14" t="s">
        <v>32</v>
      </c>
      <c r="AX327" s="14" t="s">
        <v>84</v>
      </c>
      <c r="AY327" s="255" t="s">
        <v>125</v>
      </c>
    </row>
    <row r="328" s="14" customFormat="1">
      <c r="A328" s="14"/>
      <c r="B328" s="245"/>
      <c r="C328" s="246"/>
      <c r="D328" s="236" t="s">
        <v>134</v>
      </c>
      <c r="E328" s="246"/>
      <c r="F328" s="248" t="s">
        <v>534</v>
      </c>
      <c r="G328" s="246"/>
      <c r="H328" s="249">
        <v>29.434999999999999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134</v>
      </c>
      <c r="AU328" s="255" t="s">
        <v>86</v>
      </c>
      <c r="AV328" s="14" t="s">
        <v>86</v>
      </c>
      <c r="AW328" s="14" t="s">
        <v>4</v>
      </c>
      <c r="AX328" s="14" t="s">
        <v>84</v>
      </c>
      <c r="AY328" s="255" t="s">
        <v>125</v>
      </c>
    </row>
    <row r="329" s="2" customFormat="1" ht="37.8" customHeight="1">
      <c r="A329" s="39"/>
      <c r="B329" s="40"/>
      <c r="C329" s="220" t="s">
        <v>152</v>
      </c>
      <c r="D329" s="220" t="s">
        <v>128</v>
      </c>
      <c r="E329" s="221" t="s">
        <v>535</v>
      </c>
      <c r="F329" s="222" t="s">
        <v>536</v>
      </c>
      <c r="G329" s="223" t="s">
        <v>334</v>
      </c>
      <c r="H329" s="224">
        <v>2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147</v>
      </c>
      <c r="AT329" s="232" t="s">
        <v>128</v>
      </c>
      <c r="AU329" s="232" t="s">
        <v>86</v>
      </c>
      <c r="AY329" s="18" t="s">
        <v>125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147</v>
      </c>
      <c r="BM329" s="232" t="s">
        <v>537</v>
      </c>
    </row>
    <row r="330" s="14" customFormat="1">
      <c r="A330" s="14"/>
      <c r="B330" s="245"/>
      <c r="C330" s="246"/>
      <c r="D330" s="236" t="s">
        <v>134</v>
      </c>
      <c r="E330" s="247" t="s">
        <v>1</v>
      </c>
      <c r="F330" s="248" t="s">
        <v>86</v>
      </c>
      <c r="G330" s="246"/>
      <c r="H330" s="249">
        <v>2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134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125</v>
      </c>
    </row>
    <row r="331" s="2" customFormat="1" ht="16.5" customHeight="1">
      <c r="A331" s="39"/>
      <c r="B331" s="40"/>
      <c r="C331" s="270" t="s">
        <v>538</v>
      </c>
      <c r="D331" s="270" t="s">
        <v>274</v>
      </c>
      <c r="E331" s="271" t="s">
        <v>539</v>
      </c>
      <c r="F331" s="272" t="s">
        <v>540</v>
      </c>
      <c r="G331" s="273" t="s">
        <v>334</v>
      </c>
      <c r="H331" s="274">
        <v>2.0299999999999998</v>
      </c>
      <c r="I331" s="275"/>
      <c r="J331" s="276">
        <f>ROUND(I331*H331,2)</f>
        <v>0</v>
      </c>
      <c r="K331" s="277"/>
      <c r="L331" s="278"/>
      <c r="M331" s="279" t="s">
        <v>1</v>
      </c>
      <c r="N331" s="280" t="s">
        <v>41</v>
      </c>
      <c r="O331" s="92"/>
      <c r="P331" s="230">
        <f>O331*H331</f>
        <v>0</v>
      </c>
      <c r="Q331" s="230">
        <v>0.0018</v>
      </c>
      <c r="R331" s="230">
        <f>Q331*H331</f>
        <v>0.0036539999999999997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172</v>
      </c>
      <c r="AT331" s="232" t="s">
        <v>274</v>
      </c>
      <c r="AU331" s="232" t="s">
        <v>86</v>
      </c>
      <c r="AY331" s="18" t="s">
        <v>125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147</v>
      </c>
      <c r="BM331" s="232" t="s">
        <v>541</v>
      </c>
    </row>
    <row r="332" s="14" customFormat="1">
      <c r="A332" s="14"/>
      <c r="B332" s="245"/>
      <c r="C332" s="246"/>
      <c r="D332" s="236" t="s">
        <v>134</v>
      </c>
      <c r="E332" s="247" t="s">
        <v>1</v>
      </c>
      <c r="F332" s="248" t="s">
        <v>86</v>
      </c>
      <c r="G332" s="246"/>
      <c r="H332" s="249">
        <v>2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134</v>
      </c>
      <c r="AU332" s="255" t="s">
        <v>86</v>
      </c>
      <c r="AV332" s="14" t="s">
        <v>86</v>
      </c>
      <c r="AW332" s="14" t="s">
        <v>32</v>
      </c>
      <c r="AX332" s="14" t="s">
        <v>84</v>
      </c>
      <c r="AY332" s="255" t="s">
        <v>125</v>
      </c>
    </row>
    <row r="333" s="14" customFormat="1">
      <c r="A333" s="14"/>
      <c r="B333" s="245"/>
      <c r="C333" s="246"/>
      <c r="D333" s="236" t="s">
        <v>134</v>
      </c>
      <c r="E333" s="246"/>
      <c r="F333" s="248" t="s">
        <v>542</v>
      </c>
      <c r="G333" s="246"/>
      <c r="H333" s="249">
        <v>2.0299999999999998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134</v>
      </c>
      <c r="AU333" s="255" t="s">
        <v>86</v>
      </c>
      <c r="AV333" s="14" t="s">
        <v>86</v>
      </c>
      <c r="AW333" s="14" t="s">
        <v>4</v>
      </c>
      <c r="AX333" s="14" t="s">
        <v>84</v>
      </c>
      <c r="AY333" s="255" t="s">
        <v>125</v>
      </c>
    </row>
    <row r="334" s="2" customFormat="1" ht="24.15" customHeight="1">
      <c r="A334" s="39"/>
      <c r="B334" s="40"/>
      <c r="C334" s="220" t="s">
        <v>517</v>
      </c>
      <c r="D334" s="220" t="s">
        <v>128</v>
      </c>
      <c r="E334" s="221" t="s">
        <v>543</v>
      </c>
      <c r="F334" s="222" t="s">
        <v>544</v>
      </c>
      <c r="G334" s="223" t="s">
        <v>334</v>
      </c>
      <c r="H334" s="224">
        <v>8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0.34089999999999998</v>
      </c>
      <c r="R334" s="230">
        <f>Q334*H334</f>
        <v>2.7271999999999998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147</v>
      </c>
      <c r="AT334" s="232" t="s">
        <v>128</v>
      </c>
      <c r="AU334" s="232" t="s">
        <v>86</v>
      </c>
      <c r="AY334" s="18" t="s">
        <v>125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147</v>
      </c>
      <c r="BM334" s="232" t="s">
        <v>545</v>
      </c>
    </row>
    <row r="335" s="14" customFormat="1">
      <c r="A335" s="14"/>
      <c r="B335" s="245"/>
      <c r="C335" s="246"/>
      <c r="D335" s="236" t="s">
        <v>134</v>
      </c>
      <c r="E335" s="247" t="s">
        <v>1</v>
      </c>
      <c r="F335" s="248" t="s">
        <v>172</v>
      </c>
      <c r="G335" s="246"/>
      <c r="H335" s="249">
        <v>8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134</v>
      </c>
      <c r="AU335" s="255" t="s">
        <v>86</v>
      </c>
      <c r="AV335" s="14" t="s">
        <v>86</v>
      </c>
      <c r="AW335" s="14" t="s">
        <v>32</v>
      </c>
      <c r="AX335" s="14" t="s">
        <v>84</v>
      </c>
      <c r="AY335" s="255" t="s">
        <v>125</v>
      </c>
    </row>
    <row r="336" s="2" customFormat="1" ht="21.75" customHeight="1">
      <c r="A336" s="39"/>
      <c r="B336" s="40"/>
      <c r="C336" s="270" t="s">
        <v>546</v>
      </c>
      <c r="D336" s="270" t="s">
        <v>274</v>
      </c>
      <c r="E336" s="271" t="s">
        <v>547</v>
      </c>
      <c r="F336" s="272" t="s">
        <v>548</v>
      </c>
      <c r="G336" s="273" t="s">
        <v>334</v>
      </c>
      <c r="H336" s="274">
        <v>8</v>
      </c>
      <c r="I336" s="275"/>
      <c r="J336" s="276">
        <f>ROUND(I336*H336,2)</f>
        <v>0</v>
      </c>
      <c r="K336" s="277"/>
      <c r="L336" s="278"/>
      <c r="M336" s="279" t="s">
        <v>1</v>
      </c>
      <c r="N336" s="280" t="s">
        <v>41</v>
      </c>
      <c r="O336" s="92"/>
      <c r="P336" s="230">
        <f>O336*H336</f>
        <v>0</v>
      </c>
      <c r="Q336" s="230">
        <v>0.01823</v>
      </c>
      <c r="R336" s="230">
        <f>Q336*H336</f>
        <v>0.14584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172</v>
      </c>
      <c r="AT336" s="232" t="s">
        <v>274</v>
      </c>
      <c r="AU336" s="232" t="s">
        <v>86</v>
      </c>
      <c r="AY336" s="18" t="s">
        <v>125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84</v>
      </c>
      <c r="BK336" s="233">
        <f>ROUND(I336*H336,2)</f>
        <v>0</v>
      </c>
      <c r="BL336" s="18" t="s">
        <v>147</v>
      </c>
      <c r="BM336" s="232" t="s">
        <v>549</v>
      </c>
    </row>
    <row r="337" s="14" customFormat="1">
      <c r="A337" s="14"/>
      <c r="B337" s="245"/>
      <c r="C337" s="246"/>
      <c r="D337" s="236" t="s">
        <v>134</v>
      </c>
      <c r="E337" s="247" t="s">
        <v>1</v>
      </c>
      <c r="F337" s="248" t="s">
        <v>172</v>
      </c>
      <c r="G337" s="246"/>
      <c r="H337" s="249">
        <v>8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134</v>
      </c>
      <c r="AU337" s="255" t="s">
        <v>86</v>
      </c>
      <c r="AV337" s="14" t="s">
        <v>86</v>
      </c>
      <c r="AW337" s="14" t="s">
        <v>32</v>
      </c>
      <c r="AX337" s="14" t="s">
        <v>84</v>
      </c>
      <c r="AY337" s="255" t="s">
        <v>125</v>
      </c>
    </row>
    <row r="338" s="2" customFormat="1" ht="24.15" customHeight="1">
      <c r="A338" s="39"/>
      <c r="B338" s="40"/>
      <c r="C338" s="220" t="s">
        <v>550</v>
      </c>
      <c r="D338" s="220" t="s">
        <v>128</v>
      </c>
      <c r="E338" s="221" t="s">
        <v>551</v>
      </c>
      <c r="F338" s="222" t="s">
        <v>552</v>
      </c>
      <c r="G338" s="223" t="s">
        <v>334</v>
      </c>
      <c r="H338" s="224">
        <v>1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41</v>
      </c>
      <c r="O338" s="92"/>
      <c r="P338" s="230">
        <f>O338*H338</f>
        <v>0</v>
      </c>
      <c r="Q338" s="230">
        <v>0.21734000000000001</v>
      </c>
      <c r="R338" s="230">
        <f>Q338*H338</f>
        <v>0.21734000000000001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147</v>
      </c>
      <c r="AT338" s="232" t="s">
        <v>128</v>
      </c>
      <c r="AU338" s="232" t="s">
        <v>86</v>
      </c>
      <c r="AY338" s="18" t="s">
        <v>125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147</v>
      </c>
      <c r="BM338" s="232" t="s">
        <v>553</v>
      </c>
    </row>
    <row r="339" s="14" customFormat="1">
      <c r="A339" s="14"/>
      <c r="B339" s="245"/>
      <c r="C339" s="246"/>
      <c r="D339" s="236" t="s">
        <v>134</v>
      </c>
      <c r="E339" s="247" t="s">
        <v>1</v>
      </c>
      <c r="F339" s="248" t="s">
        <v>84</v>
      </c>
      <c r="G339" s="246"/>
      <c r="H339" s="249">
        <v>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134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125</v>
      </c>
    </row>
    <row r="340" s="2" customFormat="1" ht="21.75" customHeight="1">
      <c r="A340" s="39"/>
      <c r="B340" s="40"/>
      <c r="C340" s="270" t="s">
        <v>554</v>
      </c>
      <c r="D340" s="270" t="s">
        <v>274</v>
      </c>
      <c r="E340" s="271" t="s">
        <v>555</v>
      </c>
      <c r="F340" s="272" t="s">
        <v>556</v>
      </c>
      <c r="G340" s="273" t="s">
        <v>334</v>
      </c>
      <c r="H340" s="274">
        <v>1</v>
      </c>
      <c r="I340" s="275"/>
      <c r="J340" s="276">
        <f>ROUND(I340*H340,2)</f>
        <v>0</v>
      </c>
      <c r="K340" s="277"/>
      <c r="L340" s="278"/>
      <c r="M340" s="279" t="s">
        <v>1</v>
      </c>
      <c r="N340" s="280" t="s">
        <v>41</v>
      </c>
      <c r="O340" s="92"/>
      <c r="P340" s="230">
        <f>O340*H340</f>
        <v>0</v>
      </c>
      <c r="Q340" s="230">
        <v>0.19600000000000001</v>
      </c>
      <c r="R340" s="230">
        <f>Q340*H340</f>
        <v>0.19600000000000001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172</v>
      </c>
      <c r="AT340" s="232" t="s">
        <v>274</v>
      </c>
      <c r="AU340" s="232" t="s">
        <v>86</v>
      </c>
      <c r="AY340" s="18" t="s">
        <v>125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147</v>
      </c>
      <c r="BM340" s="232" t="s">
        <v>557</v>
      </c>
    </row>
    <row r="341" s="14" customFormat="1">
      <c r="A341" s="14"/>
      <c r="B341" s="245"/>
      <c r="C341" s="246"/>
      <c r="D341" s="236" t="s">
        <v>134</v>
      </c>
      <c r="E341" s="247" t="s">
        <v>1</v>
      </c>
      <c r="F341" s="248" t="s">
        <v>84</v>
      </c>
      <c r="G341" s="246"/>
      <c r="H341" s="249">
        <v>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134</v>
      </c>
      <c r="AU341" s="255" t="s">
        <v>86</v>
      </c>
      <c r="AV341" s="14" t="s">
        <v>86</v>
      </c>
      <c r="AW341" s="14" t="s">
        <v>32</v>
      </c>
      <c r="AX341" s="14" t="s">
        <v>84</v>
      </c>
      <c r="AY341" s="255" t="s">
        <v>125</v>
      </c>
    </row>
    <row r="342" s="2" customFormat="1" ht="24.15" customHeight="1">
      <c r="A342" s="39"/>
      <c r="B342" s="40"/>
      <c r="C342" s="220" t="s">
        <v>558</v>
      </c>
      <c r="D342" s="220" t="s">
        <v>128</v>
      </c>
      <c r="E342" s="221" t="s">
        <v>559</v>
      </c>
      <c r="F342" s="222" t="s">
        <v>560</v>
      </c>
      <c r="G342" s="223" t="s">
        <v>334</v>
      </c>
      <c r="H342" s="224">
        <v>8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41</v>
      </c>
      <c r="O342" s="92"/>
      <c r="P342" s="230">
        <f>O342*H342</f>
        <v>0</v>
      </c>
      <c r="Q342" s="230">
        <v>0.21734000000000001</v>
      </c>
      <c r="R342" s="230">
        <f>Q342*H342</f>
        <v>1.73872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147</v>
      </c>
      <c r="AT342" s="232" t="s">
        <v>128</v>
      </c>
      <c r="AU342" s="232" t="s">
        <v>86</v>
      </c>
      <c r="AY342" s="18" t="s">
        <v>125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84</v>
      </c>
      <c r="BK342" s="233">
        <f>ROUND(I342*H342,2)</f>
        <v>0</v>
      </c>
      <c r="BL342" s="18" t="s">
        <v>147</v>
      </c>
      <c r="BM342" s="232" t="s">
        <v>561</v>
      </c>
    </row>
    <row r="343" s="14" customFormat="1">
      <c r="A343" s="14"/>
      <c r="B343" s="245"/>
      <c r="C343" s="246"/>
      <c r="D343" s="236" t="s">
        <v>134</v>
      </c>
      <c r="E343" s="247" t="s">
        <v>1</v>
      </c>
      <c r="F343" s="248" t="s">
        <v>172</v>
      </c>
      <c r="G343" s="246"/>
      <c r="H343" s="249">
        <v>8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134</v>
      </c>
      <c r="AU343" s="255" t="s">
        <v>86</v>
      </c>
      <c r="AV343" s="14" t="s">
        <v>86</v>
      </c>
      <c r="AW343" s="14" t="s">
        <v>32</v>
      </c>
      <c r="AX343" s="14" t="s">
        <v>84</v>
      </c>
      <c r="AY343" s="255" t="s">
        <v>125</v>
      </c>
    </row>
    <row r="344" s="2" customFormat="1" ht="16.5" customHeight="1">
      <c r="A344" s="39"/>
      <c r="B344" s="40"/>
      <c r="C344" s="270" t="s">
        <v>562</v>
      </c>
      <c r="D344" s="270" t="s">
        <v>274</v>
      </c>
      <c r="E344" s="271" t="s">
        <v>563</v>
      </c>
      <c r="F344" s="272" t="s">
        <v>564</v>
      </c>
      <c r="G344" s="273" t="s">
        <v>334</v>
      </c>
      <c r="H344" s="274">
        <v>8</v>
      </c>
      <c r="I344" s="275"/>
      <c r="J344" s="276">
        <f>ROUND(I344*H344,2)</f>
        <v>0</v>
      </c>
      <c r="K344" s="277"/>
      <c r="L344" s="278"/>
      <c r="M344" s="279" t="s">
        <v>1</v>
      </c>
      <c r="N344" s="280" t="s">
        <v>41</v>
      </c>
      <c r="O344" s="92"/>
      <c r="P344" s="230">
        <f>O344*H344</f>
        <v>0</v>
      </c>
      <c r="Q344" s="230">
        <v>0.052400000000000002</v>
      </c>
      <c r="R344" s="230">
        <f>Q344*H344</f>
        <v>0.41920000000000002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172</v>
      </c>
      <c r="AT344" s="232" t="s">
        <v>274</v>
      </c>
      <c r="AU344" s="232" t="s">
        <v>86</v>
      </c>
      <c r="AY344" s="18" t="s">
        <v>125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147</v>
      </c>
      <c r="BM344" s="232" t="s">
        <v>565</v>
      </c>
    </row>
    <row r="345" s="14" customFormat="1">
      <c r="A345" s="14"/>
      <c r="B345" s="245"/>
      <c r="C345" s="246"/>
      <c r="D345" s="236" t="s">
        <v>134</v>
      </c>
      <c r="E345" s="247" t="s">
        <v>1</v>
      </c>
      <c r="F345" s="248" t="s">
        <v>172</v>
      </c>
      <c r="G345" s="246"/>
      <c r="H345" s="249">
        <v>8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134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125</v>
      </c>
    </row>
    <row r="346" s="2" customFormat="1" ht="24.15" customHeight="1">
      <c r="A346" s="39"/>
      <c r="B346" s="40"/>
      <c r="C346" s="220" t="s">
        <v>566</v>
      </c>
      <c r="D346" s="220" t="s">
        <v>128</v>
      </c>
      <c r="E346" s="221" t="s">
        <v>567</v>
      </c>
      <c r="F346" s="222" t="s">
        <v>568</v>
      </c>
      <c r="G346" s="223" t="s">
        <v>334</v>
      </c>
      <c r="H346" s="224">
        <v>1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0.42080000000000001</v>
      </c>
      <c r="R346" s="230">
        <f>Q346*H346</f>
        <v>0.42080000000000001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147</v>
      </c>
      <c r="AT346" s="232" t="s">
        <v>128</v>
      </c>
      <c r="AU346" s="232" t="s">
        <v>86</v>
      </c>
      <c r="AY346" s="18" t="s">
        <v>125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147</v>
      </c>
      <c r="BM346" s="232" t="s">
        <v>569</v>
      </c>
    </row>
    <row r="347" s="14" customFormat="1">
      <c r="A347" s="14"/>
      <c r="B347" s="245"/>
      <c r="C347" s="246"/>
      <c r="D347" s="236" t="s">
        <v>134</v>
      </c>
      <c r="E347" s="247" t="s">
        <v>1</v>
      </c>
      <c r="F347" s="248" t="s">
        <v>84</v>
      </c>
      <c r="G347" s="246"/>
      <c r="H347" s="249">
        <v>1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134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125</v>
      </c>
    </row>
    <row r="348" s="2" customFormat="1" ht="21.75" customHeight="1">
      <c r="A348" s="39"/>
      <c r="B348" s="40"/>
      <c r="C348" s="220" t="s">
        <v>570</v>
      </c>
      <c r="D348" s="220" t="s">
        <v>128</v>
      </c>
      <c r="E348" s="221" t="s">
        <v>571</v>
      </c>
      <c r="F348" s="222" t="s">
        <v>572</v>
      </c>
      <c r="G348" s="223" t="s">
        <v>325</v>
      </c>
      <c r="H348" s="224">
        <v>49</v>
      </c>
      <c r="I348" s="225"/>
      <c r="J348" s="226">
        <f>ROUND(I348*H348,2)</f>
        <v>0</v>
      </c>
      <c r="K348" s="227"/>
      <c r="L348" s="45"/>
      <c r="M348" s="228" t="s">
        <v>1</v>
      </c>
      <c r="N348" s="229" t="s">
        <v>41</v>
      </c>
      <c r="O348" s="92"/>
      <c r="P348" s="230">
        <f>O348*H348</f>
        <v>0</v>
      </c>
      <c r="Q348" s="230">
        <v>0.00012999999999999999</v>
      </c>
      <c r="R348" s="230">
        <f>Q348*H348</f>
        <v>0.0063699999999999998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147</v>
      </c>
      <c r="AT348" s="232" t="s">
        <v>128</v>
      </c>
      <c r="AU348" s="232" t="s">
        <v>86</v>
      </c>
      <c r="AY348" s="18" t="s">
        <v>125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147</v>
      </c>
      <c r="BM348" s="232" t="s">
        <v>573</v>
      </c>
    </row>
    <row r="349" s="14" customFormat="1">
      <c r="A349" s="14"/>
      <c r="B349" s="245"/>
      <c r="C349" s="246"/>
      <c r="D349" s="236" t="s">
        <v>134</v>
      </c>
      <c r="E349" s="247" t="s">
        <v>1</v>
      </c>
      <c r="F349" s="248" t="s">
        <v>574</v>
      </c>
      <c r="G349" s="246"/>
      <c r="H349" s="249">
        <v>49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134</v>
      </c>
      <c r="AU349" s="255" t="s">
        <v>86</v>
      </c>
      <c r="AV349" s="14" t="s">
        <v>86</v>
      </c>
      <c r="AW349" s="14" t="s">
        <v>32</v>
      </c>
      <c r="AX349" s="14" t="s">
        <v>84</v>
      </c>
      <c r="AY349" s="255" t="s">
        <v>125</v>
      </c>
    </row>
    <row r="350" s="12" customFormat="1" ht="22.8" customHeight="1">
      <c r="A350" s="12"/>
      <c r="B350" s="204"/>
      <c r="C350" s="205"/>
      <c r="D350" s="206" t="s">
        <v>75</v>
      </c>
      <c r="E350" s="218" t="s">
        <v>177</v>
      </c>
      <c r="F350" s="218" t="s">
        <v>575</v>
      </c>
      <c r="G350" s="205"/>
      <c r="H350" s="205"/>
      <c r="I350" s="208"/>
      <c r="J350" s="219">
        <f>BK350</f>
        <v>0</v>
      </c>
      <c r="K350" s="205"/>
      <c r="L350" s="210"/>
      <c r="M350" s="211"/>
      <c r="N350" s="212"/>
      <c r="O350" s="212"/>
      <c r="P350" s="213">
        <f>SUM(P351:P453)</f>
        <v>0</v>
      </c>
      <c r="Q350" s="212"/>
      <c r="R350" s="213">
        <f>SUM(R351:R453)</f>
        <v>284.38643650999995</v>
      </c>
      <c r="S350" s="212"/>
      <c r="T350" s="214">
        <f>SUM(T351:T453)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5" t="s">
        <v>84</v>
      </c>
      <c r="AT350" s="216" t="s">
        <v>75</v>
      </c>
      <c r="AU350" s="216" t="s">
        <v>84</v>
      </c>
      <c r="AY350" s="215" t="s">
        <v>125</v>
      </c>
      <c r="BK350" s="217">
        <f>SUM(BK351:BK453)</f>
        <v>0</v>
      </c>
    </row>
    <row r="351" s="2" customFormat="1" ht="24.15" customHeight="1">
      <c r="A351" s="39"/>
      <c r="B351" s="40"/>
      <c r="C351" s="220" t="s">
        <v>576</v>
      </c>
      <c r="D351" s="220" t="s">
        <v>128</v>
      </c>
      <c r="E351" s="221" t="s">
        <v>577</v>
      </c>
      <c r="F351" s="222" t="s">
        <v>578</v>
      </c>
      <c r="G351" s="223" t="s">
        <v>334</v>
      </c>
      <c r="H351" s="224">
        <v>14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41</v>
      </c>
      <c r="O351" s="92"/>
      <c r="P351" s="230">
        <f>O351*H351</f>
        <v>0</v>
      </c>
      <c r="Q351" s="230">
        <v>0.00069999999999999999</v>
      </c>
      <c r="R351" s="230">
        <f>Q351*H351</f>
        <v>0.0097999999999999997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147</v>
      </c>
      <c r="AT351" s="232" t="s">
        <v>128</v>
      </c>
      <c r="AU351" s="232" t="s">
        <v>86</v>
      </c>
      <c r="AY351" s="18" t="s">
        <v>125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84</v>
      </c>
      <c r="BK351" s="233">
        <f>ROUND(I351*H351,2)</f>
        <v>0</v>
      </c>
      <c r="BL351" s="18" t="s">
        <v>147</v>
      </c>
      <c r="BM351" s="232" t="s">
        <v>579</v>
      </c>
    </row>
    <row r="352" s="13" customFormat="1">
      <c r="A352" s="13"/>
      <c r="B352" s="234"/>
      <c r="C352" s="235"/>
      <c r="D352" s="236" t="s">
        <v>134</v>
      </c>
      <c r="E352" s="237" t="s">
        <v>1</v>
      </c>
      <c r="F352" s="238" t="s">
        <v>580</v>
      </c>
      <c r="G352" s="235"/>
      <c r="H352" s="237" t="s">
        <v>1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134</v>
      </c>
      <c r="AU352" s="244" t="s">
        <v>86</v>
      </c>
      <c r="AV352" s="13" t="s">
        <v>84</v>
      </c>
      <c r="AW352" s="13" t="s">
        <v>32</v>
      </c>
      <c r="AX352" s="13" t="s">
        <v>76</v>
      </c>
      <c r="AY352" s="244" t="s">
        <v>125</v>
      </c>
    </row>
    <row r="353" s="14" customFormat="1">
      <c r="A353" s="14"/>
      <c r="B353" s="245"/>
      <c r="C353" s="246"/>
      <c r="D353" s="236" t="s">
        <v>134</v>
      </c>
      <c r="E353" s="247" t="s">
        <v>1</v>
      </c>
      <c r="F353" s="248" t="s">
        <v>172</v>
      </c>
      <c r="G353" s="246"/>
      <c r="H353" s="249">
        <v>8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134</v>
      </c>
      <c r="AU353" s="255" t="s">
        <v>86</v>
      </c>
      <c r="AV353" s="14" t="s">
        <v>86</v>
      </c>
      <c r="AW353" s="14" t="s">
        <v>32</v>
      </c>
      <c r="AX353" s="14" t="s">
        <v>76</v>
      </c>
      <c r="AY353" s="255" t="s">
        <v>125</v>
      </c>
    </row>
    <row r="354" s="13" customFormat="1">
      <c r="A354" s="13"/>
      <c r="B354" s="234"/>
      <c r="C354" s="235"/>
      <c r="D354" s="236" t="s">
        <v>134</v>
      </c>
      <c r="E354" s="237" t="s">
        <v>1</v>
      </c>
      <c r="F354" s="238" t="s">
        <v>581</v>
      </c>
      <c r="G354" s="235"/>
      <c r="H354" s="237" t="s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134</v>
      </c>
      <c r="AU354" s="244" t="s">
        <v>86</v>
      </c>
      <c r="AV354" s="13" t="s">
        <v>84</v>
      </c>
      <c r="AW354" s="13" t="s">
        <v>32</v>
      </c>
      <c r="AX354" s="13" t="s">
        <v>76</v>
      </c>
      <c r="AY354" s="244" t="s">
        <v>125</v>
      </c>
    </row>
    <row r="355" s="14" customFormat="1">
      <c r="A355" s="14"/>
      <c r="B355" s="245"/>
      <c r="C355" s="246"/>
      <c r="D355" s="236" t="s">
        <v>134</v>
      </c>
      <c r="E355" s="247" t="s">
        <v>1</v>
      </c>
      <c r="F355" s="248" t="s">
        <v>159</v>
      </c>
      <c r="G355" s="246"/>
      <c r="H355" s="249">
        <v>6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134</v>
      </c>
      <c r="AU355" s="255" t="s">
        <v>86</v>
      </c>
      <c r="AV355" s="14" t="s">
        <v>86</v>
      </c>
      <c r="AW355" s="14" t="s">
        <v>32</v>
      </c>
      <c r="AX355" s="14" t="s">
        <v>76</v>
      </c>
      <c r="AY355" s="255" t="s">
        <v>125</v>
      </c>
    </row>
    <row r="356" s="15" customFormat="1">
      <c r="A356" s="15"/>
      <c r="B356" s="259"/>
      <c r="C356" s="260"/>
      <c r="D356" s="236" t="s">
        <v>134</v>
      </c>
      <c r="E356" s="261" t="s">
        <v>1</v>
      </c>
      <c r="F356" s="262" t="s">
        <v>235</v>
      </c>
      <c r="G356" s="260"/>
      <c r="H356" s="263">
        <v>14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9" t="s">
        <v>134</v>
      </c>
      <c r="AU356" s="269" t="s">
        <v>86</v>
      </c>
      <c r="AV356" s="15" t="s">
        <v>147</v>
      </c>
      <c r="AW356" s="15" t="s">
        <v>32</v>
      </c>
      <c r="AX356" s="15" t="s">
        <v>84</v>
      </c>
      <c r="AY356" s="269" t="s">
        <v>125</v>
      </c>
    </row>
    <row r="357" s="2" customFormat="1" ht="24.15" customHeight="1">
      <c r="A357" s="39"/>
      <c r="B357" s="40"/>
      <c r="C357" s="270" t="s">
        <v>582</v>
      </c>
      <c r="D357" s="270" t="s">
        <v>274</v>
      </c>
      <c r="E357" s="271" t="s">
        <v>583</v>
      </c>
      <c r="F357" s="272" t="s">
        <v>584</v>
      </c>
      <c r="G357" s="273" t="s">
        <v>334</v>
      </c>
      <c r="H357" s="274">
        <v>4</v>
      </c>
      <c r="I357" s="275"/>
      <c r="J357" s="276">
        <f>ROUND(I357*H357,2)</f>
        <v>0</v>
      </c>
      <c r="K357" s="277"/>
      <c r="L357" s="278"/>
      <c r="M357" s="279" t="s">
        <v>1</v>
      </c>
      <c r="N357" s="280" t="s">
        <v>41</v>
      </c>
      <c r="O357" s="92"/>
      <c r="P357" s="230">
        <f>O357*H357</f>
        <v>0</v>
      </c>
      <c r="Q357" s="230">
        <v>0.0025999999999999999</v>
      </c>
      <c r="R357" s="230">
        <f>Q357*H357</f>
        <v>0.0104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172</v>
      </c>
      <c r="AT357" s="232" t="s">
        <v>274</v>
      </c>
      <c r="AU357" s="232" t="s">
        <v>86</v>
      </c>
      <c r="AY357" s="18" t="s">
        <v>125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84</v>
      </c>
      <c r="BK357" s="233">
        <f>ROUND(I357*H357,2)</f>
        <v>0</v>
      </c>
      <c r="BL357" s="18" t="s">
        <v>147</v>
      </c>
      <c r="BM357" s="232" t="s">
        <v>585</v>
      </c>
    </row>
    <row r="358" s="13" customFormat="1">
      <c r="A358" s="13"/>
      <c r="B358" s="234"/>
      <c r="C358" s="235"/>
      <c r="D358" s="236" t="s">
        <v>134</v>
      </c>
      <c r="E358" s="237" t="s">
        <v>1</v>
      </c>
      <c r="F358" s="238" t="s">
        <v>586</v>
      </c>
      <c r="G358" s="235"/>
      <c r="H358" s="237" t="s">
        <v>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134</v>
      </c>
      <c r="AU358" s="244" t="s">
        <v>86</v>
      </c>
      <c r="AV358" s="13" t="s">
        <v>84</v>
      </c>
      <c r="AW358" s="13" t="s">
        <v>32</v>
      </c>
      <c r="AX358" s="13" t="s">
        <v>76</v>
      </c>
      <c r="AY358" s="244" t="s">
        <v>125</v>
      </c>
    </row>
    <row r="359" s="14" customFormat="1">
      <c r="A359" s="14"/>
      <c r="B359" s="245"/>
      <c r="C359" s="246"/>
      <c r="D359" s="236" t="s">
        <v>134</v>
      </c>
      <c r="E359" s="247" t="s">
        <v>1</v>
      </c>
      <c r="F359" s="248" t="s">
        <v>86</v>
      </c>
      <c r="G359" s="246"/>
      <c r="H359" s="249">
        <v>2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134</v>
      </c>
      <c r="AU359" s="255" t="s">
        <v>86</v>
      </c>
      <c r="AV359" s="14" t="s">
        <v>86</v>
      </c>
      <c r="AW359" s="14" t="s">
        <v>32</v>
      </c>
      <c r="AX359" s="14" t="s">
        <v>76</v>
      </c>
      <c r="AY359" s="255" t="s">
        <v>125</v>
      </c>
    </row>
    <row r="360" s="13" customFormat="1">
      <c r="A360" s="13"/>
      <c r="B360" s="234"/>
      <c r="C360" s="235"/>
      <c r="D360" s="236" t="s">
        <v>134</v>
      </c>
      <c r="E360" s="237" t="s">
        <v>1</v>
      </c>
      <c r="F360" s="238" t="s">
        <v>587</v>
      </c>
      <c r="G360" s="235"/>
      <c r="H360" s="237" t="s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134</v>
      </c>
      <c r="AU360" s="244" t="s">
        <v>86</v>
      </c>
      <c r="AV360" s="13" t="s">
        <v>84</v>
      </c>
      <c r="AW360" s="13" t="s">
        <v>32</v>
      </c>
      <c r="AX360" s="13" t="s">
        <v>76</v>
      </c>
      <c r="AY360" s="244" t="s">
        <v>125</v>
      </c>
    </row>
    <row r="361" s="14" customFormat="1">
      <c r="A361" s="14"/>
      <c r="B361" s="245"/>
      <c r="C361" s="246"/>
      <c r="D361" s="236" t="s">
        <v>134</v>
      </c>
      <c r="E361" s="247" t="s">
        <v>1</v>
      </c>
      <c r="F361" s="248" t="s">
        <v>86</v>
      </c>
      <c r="G361" s="246"/>
      <c r="H361" s="249">
        <v>2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134</v>
      </c>
      <c r="AU361" s="255" t="s">
        <v>86</v>
      </c>
      <c r="AV361" s="14" t="s">
        <v>86</v>
      </c>
      <c r="AW361" s="14" t="s">
        <v>32</v>
      </c>
      <c r="AX361" s="14" t="s">
        <v>76</v>
      </c>
      <c r="AY361" s="255" t="s">
        <v>125</v>
      </c>
    </row>
    <row r="362" s="15" customFormat="1">
      <c r="A362" s="15"/>
      <c r="B362" s="259"/>
      <c r="C362" s="260"/>
      <c r="D362" s="236" t="s">
        <v>134</v>
      </c>
      <c r="E362" s="261" t="s">
        <v>1</v>
      </c>
      <c r="F362" s="262" t="s">
        <v>235</v>
      </c>
      <c r="G362" s="260"/>
      <c r="H362" s="263">
        <v>4</v>
      </c>
      <c r="I362" s="264"/>
      <c r="J362" s="260"/>
      <c r="K362" s="260"/>
      <c r="L362" s="265"/>
      <c r="M362" s="266"/>
      <c r="N362" s="267"/>
      <c r="O362" s="267"/>
      <c r="P362" s="267"/>
      <c r="Q362" s="267"/>
      <c r="R362" s="267"/>
      <c r="S362" s="267"/>
      <c r="T362" s="26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9" t="s">
        <v>134</v>
      </c>
      <c r="AU362" s="269" t="s">
        <v>86</v>
      </c>
      <c r="AV362" s="15" t="s">
        <v>147</v>
      </c>
      <c r="AW362" s="15" t="s">
        <v>32</v>
      </c>
      <c r="AX362" s="15" t="s">
        <v>84</v>
      </c>
      <c r="AY362" s="269" t="s">
        <v>125</v>
      </c>
    </row>
    <row r="363" s="2" customFormat="1" ht="24.15" customHeight="1">
      <c r="A363" s="39"/>
      <c r="B363" s="40"/>
      <c r="C363" s="270" t="s">
        <v>588</v>
      </c>
      <c r="D363" s="270" t="s">
        <v>274</v>
      </c>
      <c r="E363" s="271" t="s">
        <v>589</v>
      </c>
      <c r="F363" s="272" t="s">
        <v>590</v>
      </c>
      <c r="G363" s="273" t="s">
        <v>334</v>
      </c>
      <c r="H363" s="274">
        <v>1</v>
      </c>
      <c r="I363" s="275"/>
      <c r="J363" s="276">
        <f>ROUND(I363*H363,2)</f>
        <v>0</v>
      </c>
      <c r="K363" s="277"/>
      <c r="L363" s="278"/>
      <c r="M363" s="279" t="s">
        <v>1</v>
      </c>
      <c r="N363" s="280" t="s">
        <v>41</v>
      </c>
      <c r="O363" s="92"/>
      <c r="P363" s="230">
        <f>O363*H363</f>
        <v>0</v>
      </c>
      <c r="Q363" s="230">
        <v>0.0025000000000000001</v>
      </c>
      <c r="R363" s="230">
        <f>Q363*H363</f>
        <v>0.0025000000000000001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172</v>
      </c>
      <c r="AT363" s="232" t="s">
        <v>274</v>
      </c>
      <c r="AU363" s="232" t="s">
        <v>86</v>
      </c>
      <c r="AY363" s="18" t="s">
        <v>125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84</v>
      </c>
      <c r="BK363" s="233">
        <f>ROUND(I363*H363,2)</f>
        <v>0</v>
      </c>
      <c r="BL363" s="18" t="s">
        <v>147</v>
      </c>
      <c r="BM363" s="232" t="s">
        <v>591</v>
      </c>
    </row>
    <row r="364" s="13" customFormat="1">
      <c r="A364" s="13"/>
      <c r="B364" s="234"/>
      <c r="C364" s="235"/>
      <c r="D364" s="236" t="s">
        <v>134</v>
      </c>
      <c r="E364" s="237" t="s">
        <v>1</v>
      </c>
      <c r="F364" s="238" t="s">
        <v>592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134</v>
      </c>
      <c r="AU364" s="244" t="s">
        <v>86</v>
      </c>
      <c r="AV364" s="13" t="s">
        <v>84</v>
      </c>
      <c r="AW364" s="13" t="s">
        <v>32</v>
      </c>
      <c r="AX364" s="13" t="s">
        <v>76</v>
      </c>
      <c r="AY364" s="244" t="s">
        <v>125</v>
      </c>
    </row>
    <row r="365" s="14" customFormat="1">
      <c r="A365" s="14"/>
      <c r="B365" s="245"/>
      <c r="C365" s="246"/>
      <c r="D365" s="236" t="s">
        <v>134</v>
      </c>
      <c r="E365" s="247" t="s">
        <v>1</v>
      </c>
      <c r="F365" s="248" t="s">
        <v>84</v>
      </c>
      <c r="G365" s="246"/>
      <c r="H365" s="249">
        <v>1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134</v>
      </c>
      <c r="AU365" s="255" t="s">
        <v>86</v>
      </c>
      <c r="AV365" s="14" t="s">
        <v>86</v>
      </c>
      <c r="AW365" s="14" t="s">
        <v>32</v>
      </c>
      <c r="AX365" s="14" t="s">
        <v>84</v>
      </c>
      <c r="AY365" s="255" t="s">
        <v>125</v>
      </c>
    </row>
    <row r="366" s="2" customFormat="1" ht="16.5" customHeight="1">
      <c r="A366" s="39"/>
      <c r="B366" s="40"/>
      <c r="C366" s="270" t="s">
        <v>593</v>
      </c>
      <c r="D366" s="270" t="s">
        <v>274</v>
      </c>
      <c r="E366" s="271" t="s">
        <v>594</v>
      </c>
      <c r="F366" s="272" t="s">
        <v>595</v>
      </c>
      <c r="G366" s="273" t="s">
        <v>334</v>
      </c>
      <c r="H366" s="274">
        <v>1</v>
      </c>
      <c r="I366" s="275"/>
      <c r="J366" s="276">
        <f>ROUND(I366*H366,2)</f>
        <v>0</v>
      </c>
      <c r="K366" s="277"/>
      <c r="L366" s="278"/>
      <c r="M366" s="279" t="s">
        <v>1</v>
      </c>
      <c r="N366" s="280" t="s">
        <v>41</v>
      </c>
      <c r="O366" s="92"/>
      <c r="P366" s="230">
        <f>O366*H366</f>
        <v>0</v>
      </c>
      <c r="Q366" s="230">
        <v>0.0016999999999999999</v>
      </c>
      <c r="R366" s="230">
        <f>Q366*H366</f>
        <v>0.0016999999999999999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172</v>
      </c>
      <c r="AT366" s="232" t="s">
        <v>274</v>
      </c>
      <c r="AU366" s="232" t="s">
        <v>86</v>
      </c>
      <c r="AY366" s="18" t="s">
        <v>125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84</v>
      </c>
      <c r="BK366" s="233">
        <f>ROUND(I366*H366,2)</f>
        <v>0</v>
      </c>
      <c r="BL366" s="18" t="s">
        <v>147</v>
      </c>
      <c r="BM366" s="232" t="s">
        <v>596</v>
      </c>
    </row>
    <row r="367" s="13" customFormat="1">
      <c r="A367" s="13"/>
      <c r="B367" s="234"/>
      <c r="C367" s="235"/>
      <c r="D367" s="236" t="s">
        <v>134</v>
      </c>
      <c r="E367" s="237" t="s">
        <v>1</v>
      </c>
      <c r="F367" s="238" t="s">
        <v>597</v>
      </c>
      <c r="G367" s="235"/>
      <c r="H367" s="237" t="s">
        <v>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134</v>
      </c>
      <c r="AU367" s="244" t="s">
        <v>86</v>
      </c>
      <c r="AV367" s="13" t="s">
        <v>84</v>
      </c>
      <c r="AW367" s="13" t="s">
        <v>32</v>
      </c>
      <c r="AX367" s="13" t="s">
        <v>76</v>
      </c>
      <c r="AY367" s="244" t="s">
        <v>125</v>
      </c>
    </row>
    <row r="368" s="14" customFormat="1">
      <c r="A368" s="14"/>
      <c r="B368" s="245"/>
      <c r="C368" s="246"/>
      <c r="D368" s="236" t="s">
        <v>134</v>
      </c>
      <c r="E368" s="247" t="s">
        <v>1</v>
      </c>
      <c r="F368" s="248" t="s">
        <v>84</v>
      </c>
      <c r="G368" s="246"/>
      <c r="H368" s="249">
        <v>1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134</v>
      </c>
      <c r="AU368" s="255" t="s">
        <v>86</v>
      </c>
      <c r="AV368" s="14" t="s">
        <v>86</v>
      </c>
      <c r="AW368" s="14" t="s">
        <v>32</v>
      </c>
      <c r="AX368" s="14" t="s">
        <v>84</v>
      </c>
      <c r="AY368" s="255" t="s">
        <v>125</v>
      </c>
    </row>
    <row r="369" s="2" customFormat="1" ht="24.15" customHeight="1">
      <c r="A369" s="39"/>
      <c r="B369" s="40"/>
      <c r="C369" s="220" t="s">
        <v>598</v>
      </c>
      <c r="D369" s="220" t="s">
        <v>128</v>
      </c>
      <c r="E369" s="221" t="s">
        <v>599</v>
      </c>
      <c r="F369" s="222" t="s">
        <v>600</v>
      </c>
      <c r="G369" s="223" t="s">
        <v>334</v>
      </c>
      <c r="H369" s="224">
        <v>9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41</v>
      </c>
      <c r="O369" s="92"/>
      <c r="P369" s="230">
        <f>O369*H369</f>
        <v>0</v>
      </c>
      <c r="Q369" s="230">
        <v>0.10940999999999999</v>
      </c>
      <c r="R369" s="230">
        <f>Q369*H369</f>
        <v>0.98468999999999995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147</v>
      </c>
      <c r="AT369" s="232" t="s">
        <v>128</v>
      </c>
      <c r="AU369" s="232" t="s">
        <v>86</v>
      </c>
      <c r="AY369" s="18" t="s">
        <v>125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84</v>
      </c>
      <c r="BK369" s="233">
        <f>ROUND(I369*H369,2)</f>
        <v>0</v>
      </c>
      <c r="BL369" s="18" t="s">
        <v>147</v>
      </c>
      <c r="BM369" s="232" t="s">
        <v>601</v>
      </c>
    </row>
    <row r="370" s="13" customFormat="1">
      <c r="A370" s="13"/>
      <c r="B370" s="234"/>
      <c r="C370" s="235"/>
      <c r="D370" s="236" t="s">
        <v>134</v>
      </c>
      <c r="E370" s="237" t="s">
        <v>1</v>
      </c>
      <c r="F370" s="238" t="s">
        <v>602</v>
      </c>
      <c r="G370" s="235"/>
      <c r="H370" s="237" t="s">
        <v>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134</v>
      </c>
      <c r="AU370" s="244" t="s">
        <v>86</v>
      </c>
      <c r="AV370" s="13" t="s">
        <v>84</v>
      </c>
      <c r="AW370" s="13" t="s">
        <v>32</v>
      </c>
      <c r="AX370" s="13" t="s">
        <v>76</v>
      </c>
      <c r="AY370" s="244" t="s">
        <v>125</v>
      </c>
    </row>
    <row r="371" s="14" customFormat="1">
      <c r="A371" s="14"/>
      <c r="B371" s="245"/>
      <c r="C371" s="246"/>
      <c r="D371" s="236" t="s">
        <v>134</v>
      </c>
      <c r="E371" s="247" t="s">
        <v>1</v>
      </c>
      <c r="F371" s="248" t="s">
        <v>166</v>
      </c>
      <c r="G371" s="246"/>
      <c r="H371" s="249">
        <v>7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134</v>
      </c>
      <c r="AU371" s="255" t="s">
        <v>86</v>
      </c>
      <c r="AV371" s="14" t="s">
        <v>86</v>
      </c>
      <c r="AW371" s="14" t="s">
        <v>32</v>
      </c>
      <c r="AX371" s="14" t="s">
        <v>76</v>
      </c>
      <c r="AY371" s="255" t="s">
        <v>125</v>
      </c>
    </row>
    <row r="372" s="13" customFormat="1">
      <c r="A372" s="13"/>
      <c r="B372" s="234"/>
      <c r="C372" s="235"/>
      <c r="D372" s="236" t="s">
        <v>134</v>
      </c>
      <c r="E372" s="237" t="s">
        <v>1</v>
      </c>
      <c r="F372" s="238" t="s">
        <v>603</v>
      </c>
      <c r="G372" s="235"/>
      <c r="H372" s="237" t="s">
        <v>1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134</v>
      </c>
      <c r="AU372" s="244" t="s">
        <v>86</v>
      </c>
      <c r="AV372" s="13" t="s">
        <v>84</v>
      </c>
      <c r="AW372" s="13" t="s">
        <v>32</v>
      </c>
      <c r="AX372" s="13" t="s">
        <v>76</v>
      </c>
      <c r="AY372" s="244" t="s">
        <v>125</v>
      </c>
    </row>
    <row r="373" s="14" customFormat="1">
      <c r="A373" s="14"/>
      <c r="B373" s="245"/>
      <c r="C373" s="246"/>
      <c r="D373" s="236" t="s">
        <v>134</v>
      </c>
      <c r="E373" s="247" t="s">
        <v>1</v>
      </c>
      <c r="F373" s="248" t="s">
        <v>86</v>
      </c>
      <c r="G373" s="246"/>
      <c r="H373" s="249">
        <v>2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134</v>
      </c>
      <c r="AU373" s="255" t="s">
        <v>86</v>
      </c>
      <c r="AV373" s="14" t="s">
        <v>86</v>
      </c>
      <c r="AW373" s="14" t="s">
        <v>32</v>
      </c>
      <c r="AX373" s="14" t="s">
        <v>76</v>
      </c>
      <c r="AY373" s="255" t="s">
        <v>125</v>
      </c>
    </row>
    <row r="374" s="15" customFormat="1">
      <c r="A374" s="15"/>
      <c r="B374" s="259"/>
      <c r="C374" s="260"/>
      <c r="D374" s="236" t="s">
        <v>134</v>
      </c>
      <c r="E374" s="261" t="s">
        <v>1</v>
      </c>
      <c r="F374" s="262" t="s">
        <v>235</v>
      </c>
      <c r="G374" s="260"/>
      <c r="H374" s="263">
        <v>9</v>
      </c>
      <c r="I374" s="264"/>
      <c r="J374" s="260"/>
      <c r="K374" s="260"/>
      <c r="L374" s="265"/>
      <c r="M374" s="266"/>
      <c r="N374" s="267"/>
      <c r="O374" s="267"/>
      <c r="P374" s="267"/>
      <c r="Q374" s="267"/>
      <c r="R374" s="267"/>
      <c r="S374" s="267"/>
      <c r="T374" s="26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9" t="s">
        <v>134</v>
      </c>
      <c r="AU374" s="269" t="s">
        <v>86</v>
      </c>
      <c r="AV374" s="15" t="s">
        <v>147</v>
      </c>
      <c r="AW374" s="15" t="s">
        <v>32</v>
      </c>
      <c r="AX374" s="15" t="s">
        <v>84</v>
      </c>
      <c r="AY374" s="269" t="s">
        <v>125</v>
      </c>
    </row>
    <row r="375" s="2" customFormat="1" ht="21.75" customHeight="1">
      <c r="A375" s="39"/>
      <c r="B375" s="40"/>
      <c r="C375" s="270" t="s">
        <v>604</v>
      </c>
      <c r="D375" s="270" t="s">
        <v>274</v>
      </c>
      <c r="E375" s="271" t="s">
        <v>605</v>
      </c>
      <c r="F375" s="272" t="s">
        <v>606</v>
      </c>
      <c r="G375" s="273" t="s">
        <v>334</v>
      </c>
      <c r="H375" s="274">
        <v>2</v>
      </c>
      <c r="I375" s="275"/>
      <c r="J375" s="276">
        <f>ROUND(I375*H375,2)</f>
        <v>0</v>
      </c>
      <c r="K375" s="277"/>
      <c r="L375" s="278"/>
      <c r="M375" s="279" t="s">
        <v>1</v>
      </c>
      <c r="N375" s="280" t="s">
        <v>41</v>
      </c>
      <c r="O375" s="92"/>
      <c r="P375" s="230">
        <f>O375*H375</f>
        <v>0</v>
      </c>
      <c r="Q375" s="230">
        <v>0.0061000000000000004</v>
      </c>
      <c r="R375" s="230">
        <f>Q375*H375</f>
        <v>0.012200000000000001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172</v>
      </c>
      <c r="AT375" s="232" t="s">
        <v>274</v>
      </c>
      <c r="AU375" s="232" t="s">
        <v>86</v>
      </c>
      <c r="AY375" s="18" t="s">
        <v>125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147</v>
      </c>
      <c r="BM375" s="232" t="s">
        <v>607</v>
      </c>
    </row>
    <row r="376" s="14" customFormat="1">
      <c r="A376" s="14"/>
      <c r="B376" s="245"/>
      <c r="C376" s="246"/>
      <c r="D376" s="236" t="s">
        <v>134</v>
      </c>
      <c r="E376" s="247" t="s">
        <v>1</v>
      </c>
      <c r="F376" s="248" t="s">
        <v>86</v>
      </c>
      <c r="G376" s="246"/>
      <c r="H376" s="249">
        <v>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134</v>
      </c>
      <c r="AU376" s="255" t="s">
        <v>86</v>
      </c>
      <c r="AV376" s="14" t="s">
        <v>86</v>
      </c>
      <c r="AW376" s="14" t="s">
        <v>32</v>
      </c>
      <c r="AX376" s="14" t="s">
        <v>84</v>
      </c>
      <c r="AY376" s="255" t="s">
        <v>125</v>
      </c>
    </row>
    <row r="377" s="2" customFormat="1" ht="16.5" customHeight="1">
      <c r="A377" s="39"/>
      <c r="B377" s="40"/>
      <c r="C377" s="270" t="s">
        <v>608</v>
      </c>
      <c r="D377" s="270" t="s">
        <v>274</v>
      </c>
      <c r="E377" s="271" t="s">
        <v>609</v>
      </c>
      <c r="F377" s="272" t="s">
        <v>610</v>
      </c>
      <c r="G377" s="273" t="s">
        <v>334</v>
      </c>
      <c r="H377" s="274">
        <v>2</v>
      </c>
      <c r="I377" s="275"/>
      <c r="J377" s="276">
        <f>ROUND(I377*H377,2)</f>
        <v>0</v>
      </c>
      <c r="K377" s="277"/>
      <c r="L377" s="278"/>
      <c r="M377" s="279" t="s">
        <v>1</v>
      </c>
      <c r="N377" s="280" t="s">
        <v>41</v>
      </c>
      <c r="O377" s="92"/>
      <c r="P377" s="230">
        <f>O377*H377</f>
        <v>0</v>
      </c>
      <c r="Q377" s="230">
        <v>0.0030000000000000001</v>
      </c>
      <c r="R377" s="230">
        <f>Q377*H377</f>
        <v>0.0060000000000000001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172</v>
      </c>
      <c r="AT377" s="232" t="s">
        <v>274</v>
      </c>
      <c r="AU377" s="232" t="s">
        <v>86</v>
      </c>
      <c r="AY377" s="18" t="s">
        <v>125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84</v>
      </c>
      <c r="BK377" s="233">
        <f>ROUND(I377*H377,2)</f>
        <v>0</v>
      </c>
      <c r="BL377" s="18" t="s">
        <v>147</v>
      </c>
      <c r="BM377" s="232" t="s">
        <v>611</v>
      </c>
    </row>
    <row r="378" s="14" customFormat="1">
      <c r="A378" s="14"/>
      <c r="B378" s="245"/>
      <c r="C378" s="246"/>
      <c r="D378" s="236" t="s">
        <v>134</v>
      </c>
      <c r="E378" s="247" t="s">
        <v>1</v>
      </c>
      <c r="F378" s="248" t="s">
        <v>86</v>
      </c>
      <c r="G378" s="246"/>
      <c r="H378" s="249">
        <v>2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134</v>
      </c>
      <c r="AU378" s="255" t="s">
        <v>86</v>
      </c>
      <c r="AV378" s="14" t="s">
        <v>86</v>
      </c>
      <c r="AW378" s="14" t="s">
        <v>32</v>
      </c>
      <c r="AX378" s="14" t="s">
        <v>84</v>
      </c>
      <c r="AY378" s="255" t="s">
        <v>125</v>
      </c>
    </row>
    <row r="379" s="2" customFormat="1" ht="21.75" customHeight="1">
      <c r="A379" s="39"/>
      <c r="B379" s="40"/>
      <c r="C379" s="270" t="s">
        <v>612</v>
      </c>
      <c r="D379" s="270" t="s">
        <v>274</v>
      </c>
      <c r="E379" s="271" t="s">
        <v>613</v>
      </c>
      <c r="F379" s="272" t="s">
        <v>614</v>
      </c>
      <c r="G379" s="273" t="s">
        <v>334</v>
      </c>
      <c r="H379" s="274">
        <v>6</v>
      </c>
      <c r="I379" s="275"/>
      <c r="J379" s="276">
        <f>ROUND(I379*H379,2)</f>
        <v>0</v>
      </c>
      <c r="K379" s="277"/>
      <c r="L379" s="278"/>
      <c r="M379" s="279" t="s">
        <v>1</v>
      </c>
      <c r="N379" s="280" t="s">
        <v>41</v>
      </c>
      <c r="O379" s="92"/>
      <c r="P379" s="230">
        <f>O379*H379</f>
        <v>0</v>
      </c>
      <c r="Q379" s="230">
        <v>0.00035</v>
      </c>
      <c r="R379" s="230">
        <f>Q379*H379</f>
        <v>0.0020999999999999999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172</v>
      </c>
      <c r="AT379" s="232" t="s">
        <v>274</v>
      </c>
      <c r="AU379" s="232" t="s">
        <v>86</v>
      </c>
      <c r="AY379" s="18" t="s">
        <v>125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84</v>
      </c>
      <c r="BK379" s="233">
        <f>ROUND(I379*H379,2)</f>
        <v>0</v>
      </c>
      <c r="BL379" s="18" t="s">
        <v>147</v>
      </c>
      <c r="BM379" s="232" t="s">
        <v>615</v>
      </c>
    </row>
    <row r="380" s="14" customFormat="1">
      <c r="A380" s="14"/>
      <c r="B380" s="245"/>
      <c r="C380" s="246"/>
      <c r="D380" s="236" t="s">
        <v>134</v>
      </c>
      <c r="E380" s="247" t="s">
        <v>1</v>
      </c>
      <c r="F380" s="248" t="s">
        <v>159</v>
      </c>
      <c r="G380" s="246"/>
      <c r="H380" s="249">
        <v>6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134</v>
      </c>
      <c r="AU380" s="255" t="s">
        <v>86</v>
      </c>
      <c r="AV380" s="14" t="s">
        <v>86</v>
      </c>
      <c r="AW380" s="14" t="s">
        <v>32</v>
      </c>
      <c r="AX380" s="14" t="s">
        <v>84</v>
      </c>
      <c r="AY380" s="255" t="s">
        <v>125</v>
      </c>
    </row>
    <row r="381" s="2" customFormat="1" ht="16.5" customHeight="1">
      <c r="A381" s="39"/>
      <c r="B381" s="40"/>
      <c r="C381" s="270" t="s">
        <v>616</v>
      </c>
      <c r="D381" s="270" t="s">
        <v>274</v>
      </c>
      <c r="E381" s="271" t="s">
        <v>617</v>
      </c>
      <c r="F381" s="272" t="s">
        <v>618</v>
      </c>
      <c r="G381" s="273" t="s">
        <v>334</v>
      </c>
      <c r="H381" s="274">
        <v>2</v>
      </c>
      <c r="I381" s="275"/>
      <c r="J381" s="276">
        <f>ROUND(I381*H381,2)</f>
        <v>0</v>
      </c>
      <c r="K381" s="277"/>
      <c r="L381" s="278"/>
      <c r="M381" s="279" t="s">
        <v>1</v>
      </c>
      <c r="N381" s="280" t="s">
        <v>41</v>
      </c>
      <c r="O381" s="92"/>
      <c r="P381" s="230">
        <f>O381*H381</f>
        <v>0</v>
      </c>
      <c r="Q381" s="230">
        <v>0.00010000000000000001</v>
      </c>
      <c r="R381" s="230">
        <f>Q381*H381</f>
        <v>0.00020000000000000001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172</v>
      </c>
      <c r="AT381" s="232" t="s">
        <v>274</v>
      </c>
      <c r="AU381" s="232" t="s">
        <v>86</v>
      </c>
      <c r="AY381" s="18" t="s">
        <v>125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84</v>
      </c>
      <c r="BK381" s="233">
        <f>ROUND(I381*H381,2)</f>
        <v>0</v>
      </c>
      <c r="BL381" s="18" t="s">
        <v>147</v>
      </c>
      <c r="BM381" s="232" t="s">
        <v>619</v>
      </c>
    </row>
    <row r="382" s="14" customFormat="1">
      <c r="A382" s="14"/>
      <c r="B382" s="245"/>
      <c r="C382" s="246"/>
      <c r="D382" s="236" t="s">
        <v>134</v>
      </c>
      <c r="E382" s="247" t="s">
        <v>1</v>
      </c>
      <c r="F382" s="248" t="s">
        <v>86</v>
      </c>
      <c r="G382" s="246"/>
      <c r="H382" s="249">
        <v>2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134</v>
      </c>
      <c r="AU382" s="255" t="s">
        <v>86</v>
      </c>
      <c r="AV382" s="14" t="s">
        <v>86</v>
      </c>
      <c r="AW382" s="14" t="s">
        <v>32</v>
      </c>
      <c r="AX382" s="14" t="s">
        <v>84</v>
      </c>
      <c r="AY382" s="255" t="s">
        <v>125</v>
      </c>
    </row>
    <row r="383" s="2" customFormat="1" ht="33" customHeight="1">
      <c r="A383" s="39"/>
      <c r="B383" s="40"/>
      <c r="C383" s="220" t="s">
        <v>620</v>
      </c>
      <c r="D383" s="220" t="s">
        <v>128</v>
      </c>
      <c r="E383" s="221" t="s">
        <v>621</v>
      </c>
      <c r="F383" s="222" t="s">
        <v>622</v>
      </c>
      <c r="G383" s="223" t="s">
        <v>325</v>
      </c>
      <c r="H383" s="224">
        <v>288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41</v>
      </c>
      <c r="O383" s="92"/>
      <c r="P383" s="230">
        <f>O383*H383</f>
        <v>0</v>
      </c>
      <c r="Q383" s="230">
        <v>0.00011</v>
      </c>
      <c r="R383" s="230">
        <f>Q383*H383</f>
        <v>0.03168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147</v>
      </c>
      <c r="AT383" s="232" t="s">
        <v>128</v>
      </c>
      <c r="AU383" s="232" t="s">
        <v>86</v>
      </c>
      <c r="AY383" s="18" t="s">
        <v>125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84</v>
      </c>
      <c r="BK383" s="233">
        <f>ROUND(I383*H383,2)</f>
        <v>0</v>
      </c>
      <c r="BL383" s="18" t="s">
        <v>147</v>
      </c>
      <c r="BM383" s="232" t="s">
        <v>623</v>
      </c>
    </row>
    <row r="384" s="13" customFormat="1">
      <c r="A384" s="13"/>
      <c r="B384" s="234"/>
      <c r="C384" s="235"/>
      <c r="D384" s="236" t="s">
        <v>134</v>
      </c>
      <c r="E384" s="237" t="s">
        <v>1</v>
      </c>
      <c r="F384" s="238" t="s">
        <v>624</v>
      </c>
      <c r="G384" s="235"/>
      <c r="H384" s="237" t="s">
        <v>1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134</v>
      </c>
      <c r="AU384" s="244" t="s">
        <v>86</v>
      </c>
      <c r="AV384" s="13" t="s">
        <v>84</v>
      </c>
      <c r="AW384" s="13" t="s">
        <v>32</v>
      </c>
      <c r="AX384" s="13" t="s">
        <v>76</v>
      </c>
      <c r="AY384" s="244" t="s">
        <v>125</v>
      </c>
    </row>
    <row r="385" s="14" customFormat="1">
      <c r="A385" s="14"/>
      <c r="B385" s="245"/>
      <c r="C385" s="246"/>
      <c r="D385" s="236" t="s">
        <v>134</v>
      </c>
      <c r="E385" s="247" t="s">
        <v>1</v>
      </c>
      <c r="F385" s="248" t="s">
        <v>625</v>
      </c>
      <c r="G385" s="246"/>
      <c r="H385" s="249">
        <v>288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134</v>
      </c>
      <c r="AU385" s="255" t="s">
        <v>86</v>
      </c>
      <c r="AV385" s="14" t="s">
        <v>86</v>
      </c>
      <c r="AW385" s="14" t="s">
        <v>32</v>
      </c>
      <c r="AX385" s="14" t="s">
        <v>84</v>
      </c>
      <c r="AY385" s="255" t="s">
        <v>125</v>
      </c>
    </row>
    <row r="386" s="2" customFormat="1" ht="33" customHeight="1">
      <c r="A386" s="39"/>
      <c r="B386" s="40"/>
      <c r="C386" s="220" t="s">
        <v>626</v>
      </c>
      <c r="D386" s="220" t="s">
        <v>128</v>
      </c>
      <c r="E386" s="221" t="s">
        <v>627</v>
      </c>
      <c r="F386" s="222" t="s">
        <v>628</v>
      </c>
      <c r="G386" s="223" t="s">
        <v>325</v>
      </c>
      <c r="H386" s="224">
        <v>40</v>
      </c>
      <c r="I386" s="225"/>
      <c r="J386" s="226">
        <f>ROUND(I386*H386,2)</f>
        <v>0</v>
      </c>
      <c r="K386" s="227"/>
      <c r="L386" s="45"/>
      <c r="M386" s="228" t="s">
        <v>1</v>
      </c>
      <c r="N386" s="229" t="s">
        <v>41</v>
      </c>
      <c r="O386" s="92"/>
      <c r="P386" s="230">
        <f>O386*H386</f>
        <v>0</v>
      </c>
      <c r="Q386" s="230">
        <v>4.0000000000000003E-05</v>
      </c>
      <c r="R386" s="230">
        <f>Q386*H386</f>
        <v>0.0016000000000000001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147</v>
      </c>
      <c r="AT386" s="232" t="s">
        <v>128</v>
      </c>
      <c r="AU386" s="232" t="s">
        <v>86</v>
      </c>
      <c r="AY386" s="18" t="s">
        <v>125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84</v>
      </c>
      <c r="BK386" s="233">
        <f>ROUND(I386*H386,2)</f>
        <v>0</v>
      </c>
      <c r="BL386" s="18" t="s">
        <v>147</v>
      </c>
      <c r="BM386" s="232" t="s">
        <v>629</v>
      </c>
    </row>
    <row r="387" s="13" customFormat="1">
      <c r="A387" s="13"/>
      <c r="B387" s="234"/>
      <c r="C387" s="235"/>
      <c r="D387" s="236" t="s">
        <v>134</v>
      </c>
      <c r="E387" s="237" t="s">
        <v>1</v>
      </c>
      <c r="F387" s="238" t="s">
        <v>630</v>
      </c>
      <c r="G387" s="235"/>
      <c r="H387" s="237" t="s">
        <v>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134</v>
      </c>
      <c r="AU387" s="244" t="s">
        <v>86</v>
      </c>
      <c r="AV387" s="13" t="s">
        <v>84</v>
      </c>
      <c r="AW387" s="13" t="s">
        <v>32</v>
      </c>
      <c r="AX387" s="13" t="s">
        <v>76</v>
      </c>
      <c r="AY387" s="244" t="s">
        <v>125</v>
      </c>
    </row>
    <row r="388" s="14" customFormat="1">
      <c r="A388" s="14"/>
      <c r="B388" s="245"/>
      <c r="C388" s="246"/>
      <c r="D388" s="236" t="s">
        <v>134</v>
      </c>
      <c r="E388" s="247" t="s">
        <v>1</v>
      </c>
      <c r="F388" s="248" t="s">
        <v>441</v>
      </c>
      <c r="G388" s="246"/>
      <c r="H388" s="249">
        <v>40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134</v>
      </c>
      <c r="AU388" s="255" t="s">
        <v>86</v>
      </c>
      <c r="AV388" s="14" t="s">
        <v>86</v>
      </c>
      <c r="AW388" s="14" t="s">
        <v>32</v>
      </c>
      <c r="AX388" s="14" t="s">
        <v>84</v>
      </c>
      <c r="AY388" s="255" t="s">
        <v>125</v>
      </c>
    </row>
    <row r="389" s="2" customFormat="1" ht="33" customHeight="1">
      <c r="A389" s="39"/>
      <c r="B389" s="40"/>
      <c r="C389" s="220" t="s">
        <v>631</v>
      </c>
      <c r="D389" s="220" t="s">
        <v>128</v>
      </c>
      <c r="E389" s="221" t="s">
        <v>632</v>
      </c>
      <c r="F389" s="222" t="s">
        <v>633</v>
      </c>
      <c r="G389" s="223" t="s">
        <v>325</v>
      </c>
      <c r="H389" s="224">
        <v>288</v>
      </c>
      <c r="I389" s="225"/>
      <c r="J389" s="226">
        <f>ROUND(I389*H389,2)</f>
        <v>0</v>
      </c>
      <c r="K389" s="227"/>
      <c r="L389" s="45"/>
      <c r="M389" s="228" t="s">
        <v>1</v>
      </c>
      <c r="N389" s="229" t="s">
        <v>41</v>
      </c>
      <c r="O389" s="92"/>
      <c r="P389" s="230">
        <f>O389*H389</f>
        <v>0</v>
      </c>
      <c r="Q389" s="230">
        <v>0.00033</v>
      </c>
      <c r="R389" s="230">
        <f>Q389*H389</f>
        <v>0.095039999999999999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147</v>
      </c>
      <c r="AT389" s="232" t="s">
        <v>128</v>
      </c>
      <c r="AU389" s="232" t="s">
        <v>86</v>
      </c>
      <c r="AY389" s="18" t="s">
        <v>125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84</v>
      </c>
      <c r="BK389" s="233">
        <f>ROUND(I389*H389,2)</f>
        <v>0</v>
      </c>
      <c r="BL389" s="18" t="s">
        <v>147</v>
      </c>
      <c r="BM389" s="232" t="s">
        <v>634</v>
      </c>
    </row>
    <row r="390" s="14" customFormat="1">
      <c r="A390" s="14"/>
      <c r="B390" s="245"/>
      <c r="C390" s="246"/>
      <c r="D390" s="236" t="s">
        <v>134</v>
      </c>
      <c r="E390" s="247" t="s">
        <v>1</v>
      </c>
      <c r="F390" s="248" t="s">
        <v>635</v>
      </c>
      <c r="G390" s="246"/>
      <c r="H390" s="249">
        <v>288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134</v>
      </c>
      <c r="AU390" s="255" t="s">
        <v>86</v>
      </c>
      <c r="AV390" s="14" t="s">
        <v>86</v>
      </c>
      <c r="AW390" s="14" t="s">
        <v>32</v>
      </c>
      <c r="AX390" s="14" t="s">
        <v>84</v>
      </c>
      <c r="AY390" s="255" t="s">
        <v>125</v>
      </c>
    </row>
    <row r="391" s="2" customFormat="1" ht="33" customHeight="1">
      <c r="A391" s="39"/>
      <c r="B391" s="40"/>
      <c r="C391" s="220" t="s">
        <v>636</v>
      </c>
      <c r="D391" s="220" t="s">
        <v>128</v>
      </c>
      <c r="E391" s="221" t="s">
        <v>637</v>
      </c>
      <c r="F391" s="222" t="s">
        <v>638</v>
      </c>
      <c r="G391" s="223" t="s">
        <v>325</v>
      </c>
      <c r="H391" s="224">
        <v>40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41</v>
      </c>
      <c r="O391" s="92"/>
      <c r="P391" s="230">
        <f>O391*H391</f>
        <v>0</v>
      </c>
      <c r="Q391" s="230">
        <v>0.00011</v>
      </c>
      <c r="R391" s="230">
        <f>Q391*H391</f>
        <v>0.0044000000000000003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147</v>
      </c>
      <c r="AT391" s="232" t="s">
        <v>128</v>
      </c>
      <c r="AU391" s="232" t="s">
        <v>86</v>
      </c>
      <c r="AY391" s="18" t="s">
        <v>125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147</v>
      </c>
      <c r="BM391" s="232" t="s">
        <v>639</v>
      </c>
    </row>
    <row r="392" s="14" customFormat="1">
      <c r="A392" s="14"/>
      <c r="B392" s="245"/>
      <c r="C392" s="246"/>
      <c r="D392" s="236" t="s">
        <v>134</v>
      </c>
      <c r="E392" s="247" t="s">
        <v>1</v>
      </c>
      <c r="F392" s="248" t="s">
        <v>441</v>
      </c>
      <c r="G392" s="246"/>
      <c r="H392" s="249">
        <v>40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134</v>
      </c>
      <c r="AU392" s="255" t="s">
        <v>86</v>
      </c>
      <c r="AV392" s="14" t="s">
        <v>86</v>
      </c>
      <c r="AW392" s="14" t="s">
        <v>32</v>
      </c>
      <c r="AX392" s="14" t="s">
        <v>84</v>
      </c>
      <c r="AY392" s="255" t="s">
        <v>125</v>
      </c>
    </row>
    <row r="393" s="2" customFormat="1" ht="24.15" customHeight="1">
      <c r="A393" s="39"/>
      <c r="B393" s="40"/>
      <c r="C393" s="220" t="s">
        <v>640</v>
      </c>
      <c r="D393" s="220" t="s">
        <v>128</v>
      </c>
      <c r="E393" s="221" t="s">
        <v>641</v>
      </c>
      <c r="F393" s="222" t="s">
        <v>642</v>
      </c>
      <c r="G393" s="223" t="s">
        <v>334</v>
      </c>
      <c r="H393" s="224">
        <v>2</v>
      </c>
      <c r="I393" s="225"/>
      <c r="J393" s="226">
        <f>ROUND(I393*H393,2)</f>
        <v>0</v>
      </c>
      <c r="K393" s="227"/>
      <c r="L393" s="45"/>
      <c r="M393" s="228" t="s">
        <v>1</v>
      </c>
      <c r="N393" s="229" t="s">
        <v>41</v>
      </c>
      <c r="O393" s="92"/>
      <c r="P393" s="230">
        <f>O393*H393</f>
        <v>0</v>
      </c>
      <c r="Q393" s="230">
        <v>0.0020799999999999998</v>
      </c>
      <c r="R393" s="230">
        <f>Q393*H393</f>
        <v>0.0041599999999999996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147</v>
      </c>
      <c r="AT393" s="232" t="s">
        <v>128</v>
      </c>
      <c r="AU393" s="232" t="s">
        <v>86</v>
      </c>
      <c r="AY393" s="18" t="s">
        <v>125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84</v>
      </c>
      <c r="BK393" s="233">
        <f>ROUND(I393*H393,2)</f>
        <v>0</v>
      </c>
      <c r="BL393" s="18" t="s">
        <v>147</v>
      </c>
      <c r="BM393" s="232" t="s">
        <v>643</v>
      </c>
    </row>
    <row r="394" s="14" customFormat="1">
      <c r="A394" s="14"/>
      <c r="B394" s="245"/>
      <c r="C394" s="246"/>
      <c r="D394" s="236" t="s">
        <v>134</v>
      </c>
      <c r="E394" s="247" t="s">
        <v>1</v>
      </c>
      <c r="F394" s="248" t="s">
        <v>86</v>
      </c>
      <c r="G394" s="246"/>
      <c r="H394" s="249">
        <v>2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134</v>
      </c>
      <c r="AU394" s="255" t="s">
        <v>86</v>
      </c>
      <c r="AV394" s="14" t="s">
        <v>86</v>
      </c>
      <c r="AW394" s="14" t="s">
        <v>32</v>
      </c>
      <c r="AX394" s="14" t="s">
        <v>84</v>
      </c>
      <c r="AY394" s="255" t="s">
        <v>125</v>
      </c>
    </row>
    <row r="395" s="2" customFormat="1" ht="24.15" customHeight="1">
      <c r="A395" s="39"/>
      <c r="B395" s="40"/>
      <c r="C395" s="220" t="s">
        <v>644</v>
      </c>
      <c r="D395" s="220" t="s">
        <v>128</v>
      </c>
      <c r="E395" s="221" t="s">
        <v>645</v>
      </c>
      <c r="F395" s="222" t="s">
        <v>646</v>
      </c>
      <c r="G395" s="223" t="s">
        <v>334</v>
      </c>
      <c r="H395" s="224">
        <v>30</v>
      </c>
      <c r="I395" s="225"/>
      <c r="J395" s="226">
        <f>ROUND(I395*H395,2)</f>
        <v>0</v>
      </c>
      <c r="K395" s="227"/>
      <c r="L395" s="45"/>
      <c r="M395" s="228" t="s">
        <v>1</v>
      </c>
      <c r="N395" s="229" t="s">
        <v>41</v>
      </c>
      <c r="O395" s="92"/>
      <c r="P395" s="230">
        <f>O395*H395</f>
        <v>0</v>
      </c>
      <c r="Q395" s="230">
        <v>0.00052999999999999998</v>
      </c>
      <c r="R395" s="230">
        <f>Q395*H395</f>
        <v>0.015900000000000001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147</v>
      </c>
      <c r="AT395" s="232" t="s">
        <v>128</v>
      </c>
      <c r="AU395" s="232" t="s">
        <v>86</v>
      </c>
      <c r="AY395" s="18" t="s">
        <v>125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84</v>
      </c>
      <c r="BK395" s="233">
        <f>ROUND(I395*H395,2)</f>
        <v>0</v>
      </c>
      <c r="BL395" s="18" t="s">
        <v>147</v>
      </c>
      <c r="BM395" s="232" t="s">
        <v>647</v>
      </c>
    </row>
    <row r="396" s="13" customFormat="1">
      <c r="A396" s="13"/>
      <c r="B396" s="234"/>
      <c r="C396" s="235"/>
      <c r="D396" s="236" t="s">
        <v>134</v>
      </c>
      <c r="E396" s="237" t="s">
        <v>1</v>
      </c>
      <c r="F396" s="238" t="s">
        <v>648</v>
      </c>
      <c r="G396" s="235"/>
      <c r="H396" s="237" t="s">
        <v>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134</v>
      </c>
      <c r="AU396" s="244" t="s">
        <v>86</v>
      </c>
      <c r="AV396" s="13" t="s">
        <v>84</v>
      </c>
      <c r="AW396" s="13" t="s">
        <v>32</v>
      </c>
      <c r="AX396" s="13" t="s">
        <v>76</v>
      </c>
      <c r="AY396" s="244" t="s">
        <v>125</v>
      </c>
    </row>
    <row r="397" s="14" customFormat="1">
      <c r="A397" s="14"/>
      <c r="B397" s="245"/>
      <c r="C397" s="246"/>
      <c r="D397" s="236" t="s">
        <v>134</v>
      </c>
      <c r="E397" s="247" t="s">
        <v>1</v>
      </c>
      <c r="F397" s="248" t="s">
        <v>649</v>
      </c>
      <c r="G397" s="246"/>
      <c r="H397" s="249">
        <v>30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134</v>
      </c>
      <c r="AU397" s="255" t="s">
        <v>86</v>
      </c>
      <c r="AV397" s="14" t="s">
        <v>86</v>
      </c>
      <c r="AW397" s="14" t="s">
        <v>32</v>
      </c>
      <c r="AX397" s="14" t="s">
        <v>84</v>
      </c>
      <c r="AY397" s="255" t="s">
        <v>125</v>
      </c>
    </row>
    <row r="398" s="2" customFormat="1" ht="37.8" customHeight="1">
      <c r="A398" s="39"/>
      <c r="B398" s="40"/>
      <c r="C398" s="220" t="s">
        <v>650</v>
      </c>
      <c r="D398" s="220" t="s">
        <v>128</v>
      </c>
      <c r="E398" s="221" t="s">
        <v>651</v>
      </c>
      <c r="F398" s="222" t="s">
        <v>652</v>
      </c>
      <c r="G398" s="223" t="s">
        <v>325</v>
      </c>
      <c r="H398" s="224">
        <v>328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41</v>
      </c>
      <c r="O398" s="92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147</v>
      </c>
      <c r="AT398" s="232" t="s">
        <v>128</v>
      </c>
      <c r="AU398" s="232" t="s">
        <v>86</v>
      </c>
      <c r="AY398" s="18" t="s">
        <v>125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84</v>
      </c>
      <c r="BK398" s="233">
        <f>ROUND(I398*H398,2)</f>
        <v>0</v>
      </c>
      <c r="BL398" s="18" t="s">
        <v>147</v>
      </c>
      <c r="BM398" s="232" t="s">
        <v>653</v>
      </c>
    </row>
    <row r="399" s="14" customFormat="1">
      <c r="A399" s="14"/>
      <c r="B399" s="245"/>
      <c r="C399" s="246"/>
      <c r="D399" s="236" t="s">
        <v>134</v>
      </c>
      <c r="E399" s="247" t="s">
        <v>1</v>
      </c>
      <c r="F399" s="248" t="s">
        <v>654</v>
      </c>
      <c r="G399" s="246"/>
      <c r="H399" s="249">
        <v>328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134</v>
      </c>
      <c r="AU399" s="255" t="s">
        <v>86</v>
      </c>
      <c r="AV399" s="14" t="s">
        <v>86</v>
      </c>
      <c r="AW399" s="14" t="s">
        <v>32</v>
      </c>
      <c r="AX399" s="14" t="s">
        <v>84</v>
      </c>
      <c r="AY399" s="255" t="s">
        <v>125</v>
      </c>
    </row>
    <row r="400" s="2" customFormat="1" ht="55.5" customHeight="1">
      <c r="A400" s="39"/>
      <c r="B400" s="40"/>
      <c r="C400" s="220" t="s">
        <v>655</v>
      </c>
      <c r="D400" s="220" t="s">
        <v>128</v>
      </c>
      <c r="E400" s="221" t="s">
        <v>656</v>
      </c>
      <c r="F400" s="222" t="s">
        <v>657</v>
      </c>
      <c r="G400" s="223" t="s">
        <v>325</v>
      </c>
      <c r="H400" s="224">
        <v>490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41</v>
      </c>
      <c r="O400" s="92"/>
      <c r="P400" s="230">
        <f>O400*H400</f>
        <v>0</v>
      </c>
      <c r="Q400" s="230">
        <v>0.071900000000000006</v>
      </c>
      <c r="R400" s="230">
        <f>Q400*H400</f>
        <v>35.231000000000002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147</v>
      </c>
      <c r="AT400" s="232" t="s">
        <v>128</v>
      </c>
      <c r="AU400" s="232" t="s">
        <v>86</v>
      </c>
      <c r="AY400" s="18" t="s">
        <v>125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84</v>
      </c>
      <c r="BK400" s="233">
        <f>ROUND(I400*H400,2)</f>
        <v>0</v>
      </c>
      <c r="BL400" s="18" t="s">
        <v>147</v>
      </c>
      <c r="BM400" s="232" t="s">
        <v>658</v>
      </c>
    </row>
    <row r="401" s="14" customFormat="1">
      <c r="A401" s="14"/>
      <c r="B401" s="245"/>
      <c r="C401" s="246"/>
      <c r="D401" s="236" t="s">
        <v>134</v>
      </c>
      <c r="E401" s="247" t="s">
        <v>1</v>
      </c>
      <c r="F401" s="248" t="s">
        <v>659</v>
      </c>
      <c r="G401" s="246"/>
      <c r="H401" s="249">
        <v>490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134</v>
      </c>
      <c r="AU401" s="255" t="s">
        <v>86</v>
      </c>
      <c r="AV401" s="14" t="s">
        <v>86</v>
      </c>
      <c r="AW401" s="14" t="s">
        <v>32</v>
      </c>
      <c r="AX401" s="14" t="s">
        <v>84</v>
      </c>
      <c r="AY401" s="255" t="s">
        <v>125</v>
      </c>
    </row>
    <row r="402" s="2" customFormat="1" ht="66.75" customHeight="1">
      <c r="A402" s="39"/>
      <c r="B402" s="40"/>
      <c r="C402" s="220" t="s">
        <v>660</v>
      </c>
      <c r="D402" s="220" t="s">
        <v>128</v>
      </c>
      <c r="E402" s="221" t="s">
        <v>661</v>
      </c>
      <c r="F402" s="222" t="s">
        <v>662</v>
      </c>
      <c r="G402" s="223" t="s">
        <v>325</v>
      </c>
      <c r="H402" s="224">
        <v>490</v>
      </c>
      <c r="I402" s="225"/>
      <c r="J402" s="226">
        <f>ROUND(I402*H402,2)</f>
        <v>0</v>
      </c>
      <c r="K402" s="227"/>
      <c r="L402" s="45"/>
      <c r="M402" s="228" t="s">
        <v>1</v>
      </c>
      <c r="N402" s="229" t="s">
        <v>41</v>
      </c>
      <c r="O402" s="92"/>
      <c r="P402" s="230">
        <f>O402*H402</f>
        <v>0</v>
      </c>
      <c r="Q402" s="230">
        <v>0.089779999999999999</v>
      </c>
      <c r="R402" s="230">
        <f>Q402*H402</f>
        <v>43.992199999999997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147</v>
      </c>
      <c r="AT402" s="232" t="s">
        <v>128</v>
      </c>
      <c r="AU402" s="232" t="s">
        <v>86</v>
      </c>
      <c r="AY402" s="18" t="s">
        <v>125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84</v>
      </c>
      <c r="BK402" s="233">
        <f>ROUND(I402*H402,2)</f>
        <v>0</v>
      </c>
      <c r="BL402" s="18" t="s">
        <v>147</v>
      </c>
      <c r="BM402" s="232" t="s">
        <v>663</v>
      </c>
    </row>
    <row r="403" s="14" customFormat="1">
      <c r="A403" s="14"/>
      <c r="B403" s="245"/>
      <c r="C403" s="246"/>
      <c r="D403" s="236" t="s">
        <v>134</v>
      </c>
      <c r="E403" s="247" t="s">
        <v>1</v>
      </c>
      <c r="F403" s="248" t="s">
        <v>664</v>
      </c>
      <c r="G403" s="246"/>
      <c r="H403" s="249">
        <v>490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134</v>
      </c>
      <c r="AU403" s="255" t="s">
        <v>86</v>
      </c>
      <c r="AV403" s="14" t="s">
        <v>86</v>
      </c>
      <c r="AW403" s="14" t="s">
        <v>32</v>
      </c>
      <c r="AX403" s="14" t="s">
        <v>84</v>
      </c>
      <c r="AY403" s="255" t="s">
        <v>125</v>
      </c>
    </row>
    <row r="404" s="2" customFormat="1" ht="16.5" customHeight="1">
      <c r="A404" s="39"/>
      <c r="B404" s="40"/>
      <c r="C404" s="270" t="s">
        <v>665</v>
      </c>
      <c r="D404" s="270" t="s">
        <v>274</v>
      </c>
      <c r="E404" s="271" t="s">
        <v>484</v>
      </c>
      <c r="F404" s="272" t="s">
        <v>485</v>
      </c>
      <c r="G404" s="273" t="s">
        <v>291</v>
      </c>
      <c r="H404" s="274">
        <v>102.90000000000001</v>
      </c>
      <c r="I404" s="275"/>
      <c r="J404" s="276">
        <f>ROUND(I404*H404,2)</f>
        <v>0</v>
      </c>
      <c r="K404" s="277"/>
      <c r="L404" s="278"/>
      <c r="M404" s="279" t="s">
        <v>1</v>
      </c>
      <c r="N404" s="280" t="s">
        <v>41</v>
      </c>
      <c r="O404" s="92"/>
      <c r="P404" s="230">
        <f>O404*H404</f>
        <v>0</v>
      </c>
      <c r="Q404" s="230">
        <v>0.222</v>
      </c>
      <c r="R404" s="230">
        <f>Q404*H404</f>
        <v>22.843800000000002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172</v>
      </c>
      <c r="AT404" s="232" t="s">
        <v>274</v>
      </c>
      <c r="AU404" s="232" t="s">
        <v>86</v>
      </c>
      <c r="AY404" s="18" t="s">
        <v>125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84</v>
      </c>
      <c r="BK404" s="233">
        <f>ROUND(I404*H404,2)</f>
        <v>0</v>
      </c>
      <c r="BL404" s="18" t="s">
        <v>147</v>
      </c>
      <c r="BM404" s="232" t="s">
        <v>666</v>
      </c>
    </row>
    <row r="405" s="13" customFormat="1">
      <c r="A405" s="13"/>
      <c r="B405" s="234"/>
      <c r="C405" s="235"/>
      <c r="D405" s="236" t="s">
        <v>134</v>
      </c>
      <c r="E405" s="237" t="s">
        <v>1</v>
      </c>
      <c r="F405" s="238" t="s">
        <v>667</v>
      </c>
      <c r="G405" s="235"/>
      <c r="H405" s="237" t="s">
        <v>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134</v>
      </c>
      <c r="AU405" s="244" t="s">
        <v>86</v>
      </c>
      <c r="AV405" s="13" t="s">
        <v>84</v>
      </c>
      <c r="AW405" s="13" t="s">
        <v>32</v>
      </c>
      <c r="AX405" s="13" t="s">
        <v>76</v>
      </c>
      <c r="AY405" s="244" t="s">
        <v>125</v>
      </c>
    </row>
    <row r="406" s="14" customFormat="1">
      <c r="A406" s="14"/>
      <c r="B406" s="245"/>
      <c r="C406" s="246"/>
      <c r="D406" s="236" t="s">
        <v>134</v>
      </c>
      <c r="E406" s="247" t="s">
        <v>1</v>
      </c>
      <c r="F406" s="248" t="s">
        <v>668</v>
      </c>
      <c r="G406" s="246"/>
      <c r="H406" s="249">
        <v>98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134</v>
      </c>
      <c r="AU406" s="255" t="s">
        <v>86</v>
      </c>
      <c r="AV406" s="14" t="s">
        <v>86</v>
      </c>
      <c r="AW406" s="14" t="s">
        <v>32</v>
      </c>
      <c r="AX406" s="14" t="s">
        <v>84</v>
      </c>
      <c r="AY406" s="255" t="s">
        <v>125</v>
      </c>
    </row>
    <row r="407" s="14" customFormat="1">
      <c r="A407" s="14"/>
      <c r="B407" s="245"/>
      <c r="C407" s="246"/>
      <c r="D407" s="236" t="s">
        <v>134</v>
      </c>
      <c r="E407" s="246"/>
      <c r="F407" s="248" t="s">
        <v>669</v>
      </c>
      <c r="G407" s="246"/>
      <c r="H407" s="249">
        <v>102.90000000000001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134</v>
      </c>
      <c r="AU407" s="255" t="s">
        <v>86</v>
      </c>
      <c r="AV407" s="14" t="s">
        <v>86</v>
      </c>
      <c r="AW407" s="14" t="s">
        <v>4</v>
      </c>
      <c r="AX407" s="14" t="s">
        <v>84</v>
      </c>
      <c r="AY407" s="255" t="s">
        <v>125</v>
      </c>
    </row>
    <row r="408" s="2" customFormat="1" ht="49.05" customHeight="1">
      <c r="A408" s="39"/>
      <c r="B408" s="40"/>
      <c r="C408" s="220" t="s">
        <v>670</v>
      </c>
      <c r="D408" s="220" t="s">
        <v>128</v>
      </c>
      <c r="E408" s="221" t="s">
        <v>671</v>
      </c>
      <c r="F408" s="222" t="s">
        <v>672</v>
      </c>
      <c r="G408" s="223" t="s">
        <v>325</v>
      </c>
      <c r="H408" s="224">
        <v>590</v>
      </c>
      <c r="I408" s="225"/>
      <c r="J408" s="226">
        <f>ROUND(I408*H408,2)</f>
        <v>0</v>
      </c>
      <c r="K408" s="227"/>
      <c r="L408" s="45"/>
      <c r="M408" s="228" t="s">
        <v>1</v>
      </c>
      <c r="N408" s="229" t="s">
        <v>41</v>
      </c>
      <c r="O408" s="92"/>
      <c r="P408" s="230">
        <f>O408*H408</f>
        <v>0</v>
      </c>
      <c r="Q408" s="230">
        <v>0.15540000000000001</v>
      </c>
      <c r="R408" s="230">
        <f>Q408*H408</f>
        <v>91.686000000000007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147</v>
      </c>
      <c r="AT408" s="232" t="s">
        <v>128</v>
      </c>
      <c r="AU408" s="232" t="s">
        <v>86</v>
      </c>
      <c r="AY408" s="18" t="s">
        <v>125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84</v>
      </c>
      <c r="BK408" s="233">
        <f>ROUND(I408*H408,2)</f>
        <v>0</v>
      </c>
      <c r="BL408" s="18" t="s">
        <v>147</v>
      </c>
      <c r="BM408" s="232" t="s">
        <v>673</v>
      </c>
    </row>
    <row r="409" s="13" customFormat="1">
      <c r="A409" s="13"/>
      <c r="B409" s="234"/>
      <c r="C409" s="235"/>
      <c r="D409" s="236" t="s">
        <v>134</v>
      </c>
      <c r="E409" s="237" t="s">
        <v>1</v>
      </c>
      <c r="F409" s="238" t="s">
        <v>674</v>
      </c>
      <c r="G409" s="235"/>
      <c r="H409" s="237" t="s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134</v>
      </c>
      <c r="AU409" s="244" t="s">
        <v>86</v>
      </c>
      <c r="AV409" s="13" t="s">
        <v>84</v>
      </c>
      <c r="AW409" s="13" t="s">
        <v>32</v>
      </c>
      <c r="AX409" s="13" t="s">
        <v>76</v>
      </c>
      <c r="AY409" s="244" t="s">
        <v>125</v>
      </c>
    </row>
    <row r="410" s="14" customFormat="1">
      <c r="A410" s="14"/>
      <c r="B410" s="245"/>
      <c r="C410" s="246"/>
      <c r="D410" s="236" t="s">
        <v>134</v>
      </c>
      <c r="E410" s="247" t="s">
        <v>1</v>
      </c>
      <c r="F410" s="248" t="s">
        <v>675</v>
      </c>
      <c r="G410" s="246"/>
      <c r="H410" s="249">
        <v>330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134</v>
      </c>
      <c r="AU410" s="255" t="s">
        <v>86</v>
      </c>
      <c r="AV410" s="14" t="s">
        <v>86</v>
      </c>
      <c r="AW410" s="14" t="s">
        <v>32</v>
      </c>
      <c r="AX410" s="14" t="s">
        <v>76</v>
      </c>
      <c r="AY410" s="255" t="s">
        <v>125</v>
      </c>
    </row>
    <row r="411" s="13" customFormat="1">
      <c r="A411" s="13"/>
      <c r="B411" s="234"/>
      <c r="C411" s="235"/>
      <c r="D411" s="236" t="s">
        <v>134</v>
      </c>
      <c r="E411" s="237" t="s">
        <v>1</v>
      </c>
      <c r="F411" s="238" t="s">
        <v>676</v>
      </c>
      <c r="G411" s="235"/>
      <c r="H411" s="237" t="s">
        <v>1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134</v>
      </c>
      <c r="AU411" s="244" t="s">
        <v>86</v>
      </c>
      <c r="AV411" s="13" t="s">
        <v>84</v>
      </c>
      <c r="AW411" s="13" t="s">
        <v>32</v>
      </c>
      <c r="AX411" s="13" t="s">
        <v>76</v>
      </c>
      <c r="AY411" s="244" t="s">
        <v>125</v>
      </c>
    </row>
    <row r="412" s="14" customFormat="1">
      <c r="A412" s="14"/>
      <c r="B412" s="245"/>
      <c r="C412" s="246"/>
      <c r="D412" s="236" t="s">
        <v>134</v>
      </c>
      <c r="E412" s="247" t="s">
        <v>1</v>
      </c>
      <c r="F412" s="248" t="s">
        <v>677</v>
      </c>
      <c r="G412" s="246"/>
      <c r="H412" s="249">
        <v>150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134</v>
      </c>
      <c r="AU412" s="255" t="s">
        <v>86</v>
      </c>
      <c r="AV412" s="14" t="s">
        <v>86</v>
      </c>
      <c r="AW412" s="14" t="s">
        <v>32</v>
      </c>
      <c r="AX412" s="14" t="s">
        <v>76</v>
      </c>
      <c r="AY412" s="255" t="s">
        <v>125</v>
      </c>
    </row>
    <row r="413" s="13" customFormat="1">
      <c r="A413" s="13"/>
      <c r="B413" s="234"/>
      <c r="C413" s="235"/>
      <c r="D413" s="236" t="s">
        <v>134</v>
      </c>
      <c r="E413" s="237" t="s">
        <v>1</v>
      </c>
      <c r="F413" s="238" t="s">
        <v>678</v>
      </c>
      <c r="G413" s="235"/>
      <c r="H413" s="237" t="s">
        <v>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134</v>
      </c>
      <c r="AU413" s="244" t="s">
        <v>86</v>
      </c>
      <c r="AV413" s="13" t="s">
        <v>84</v>
      </c>
      <c r="AW413" s="13" t="s">
        <v>32</v>
      </c>
      <c r="AX413" s="13" t="s">
        <v>76</v>
      </c>
      <c r="AY413" s="244" t="s">
        <v>125</v>
      </c>
    </row>
    <row r="414" s="14" customFormat="1">
      <c r="A414" s="14"/>
      <c r="B414" s="245"/>
      <c r="C414" s="246"/>
      <c r="D414" s="236" t="s">
        <v>134</v>
      </c>
      <c r="E414" s="247" t="s">
        <v>1</v>
      </c>
      <c r="F414" s="248" t="s">
        <v>184</v>
      </c>
      <c r="G414" s="246"/>
      <c r="H414" s="249">
        <v>10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134</v>
      </c>
      <c r="AU414" s="255" t="s">
        <v>86</v>
      </c>
      <c r="AV414" s="14" t="s">
        <v>86</v>
      </c>
      <c r="AW414" s="14" t="s">
        <v>32</v>
      </c>
      <c r="AX414" s="14" t="s">
        <v>76</v>
      </c>
      <c r="AY414" s="255" t="s">
        <v>125</v>
      </c>
    </row>
    <row r="415" s="13" customFormat="1">
      <c r="A415" s="13"/>
      <c r="B415" s="234"/>
      <c r="C415" s="235"/>
      <c r="D415" s="236" t="s">
        <v>134</v>
      </c>
      <c r="E415" s="237" t="s">
        <v>1</v>
      </c>
      <c r="F415" s="238" t="s">
        <v>679</v>
      </c>
      <c r="G415" s="235"/>
      <c r="H415" s="237" t="s">
        <v>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134</v>
      </c>
      <c r="AU415" s="244" t="s">
        <v>86</v>
      </c>
      <c r="AV415" s="13" t="s">
        <v>84</v>
      </c>
      <c r="AW415" s="13" t="s">
        <v>32</v>
      </c>
      <c r="AX415" s="13" t="s">
        <v>76</v>
      </c>
      <c r="AY415" s="244" t="s">
        <v>125</v>
      </c>
    </row>
    <row r="416" s="14" customFormat="1">
      <c r="A416" s="14"/>
      <c r="B416" s="245"/>
      <c r="C416" s="246"/>
      <c r="D416" s="236" t="s">
        <v>134</v>
      </c>
      <c r="E416" s="247" t="s">
        <v>1</v>
      </c>
      <c r="F416" s="248" t="s">
        <v>680</v>
      </c>
      <c r="G416" s="246"/>
      <c r="H416" s="249">
        <v>100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134</v>
      </c>
      <c r="AU416" s="255" t="s">
        <v>86</v>
      </c>
      <c r="AV416" s="14" t="s">
        <v>86</v>
      </c>
      <c r="AW416" s="14" t="s">
        <v>32</v>
      </c>
      <c r="AX416" s="14" t="s">
        <v>76</v>
      </c>
      <c r="AY416" s="255" t="s">
        <v>125</v>
      </c>
    </row>
    <row r="417" s="15" customFormat="1">
      <c r="A417" s="15"/>
      <c r="B417" s="259"/>
      <c r="C417" s="260"/>
      <c r="D417" s="236" t="s">
        <v>134</v>
      </c>
      <c r="E417" s="261" t="s">
        <v>1</v>
      </c>
      <c r="F417" s="262" t="s">
        <v>235</v>
      </c>
      <c r="G417" s="260"/>
      <c r="H417" s="263">
        <v>590</v>
      </c>
      <c r="I417" s="264"/>
      <c r="J417" s="260"/>
      <c r="K417" s="260"/>
      <c r="L417" s="265"/>
      <c r="M417" s="266"/>
      <c r="N417" s="267"/>
      <c r="O417" s="267"/>
      <c r="P417" s="267"/>
      <c r="Q417" s="267"/>
      <c r="R417" s="267"/>
      <c r="S417" s="267"/>
      <c r="T417" s="268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9" t="s">
        <v>134</v>
      </c>
      <c r="AU417" s="269" t="s">
        <v>86</v>
      </c>
      <c r="AV417" s="15" t="s">
        <v>147</v>
      </c>
      <c r="AW417" s="15" t="s">
        <v>32</v>
      </c>
      <c r="AX417" s="15" t="s">
        <v>84</v>
      </c>
      <c r="AY417" s="269" t="s">
        <v>125</v>
      </c>
    </row>
    <row r="418" s="2" customFormat="1" ht="16.5" customHeight="1">
      <c r="A418" s="39"/>
      <c r="B418" s="40"/>
      <c r="C418" s="270" t="s">
        <v>681</v>
      </c>
      <c r="D418" s="270" t="s">
        <v>274</v>
      </c>
      <c r="E418" s="271" t="s">
        <v>682</v>
      </c>
      <c r="F418" s="272" t="s">
        <v>683</v>
      </c>
      <c r="G418" s="273" t="s">
        <v>325</v>
      </c>
      <c r="H418" s="274">
        <v>153</v>
      </c>
      <c r="I418" s="275"/>
      <c r="J418" s="276">
        <f>ROUND(I418*H418,2)</f>
        <v>0</v>
      </c>
      <c r="K418" s="277"/>
      <c r="L418" s="278"/>
      <c r="M418" s="279" t="s">
        <v>1</v>
      </c>
      <c r="N418" s="280" t="s">
        <v>41</v>
      </c>
      <c r="O418" s="92"/>
      <c r="P418" s="230">
        <f>O418*H418</f>
        <v>0</v>
      </c>
      <c r="Q418" s="230">
        <v>0.055</v>
      </c>
      <c r="R418" s="230">
        <f>Q418*H418</f>
        <v>8.4150000000000009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172</v>
      </c>
      <c r="AT418" s="232" t="s">
        <v>274</v>
      </c>
      <c r="AU418" s="232" t="s">
        <v>86</v>
      </c>
      <c r="AY418" s="18" t="s">
        <v>125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84</v>
      </c>
      <c r="BK418" s="233">
        <f>ROUND(I418*H418,2)</f>
        <v>0</v>
      </c>
      <c r="BL418" s="18" t="s">
        <v>147</v>
      </c>
      <c r="BM418" s="232" t="s">
        <v>684</v>
      </c>
    </row>
    <row r="419" s="14" customFormat="1">
      <c r="A419" s="14"/>
      <c r="B419" s="245"/>
      <c r="C419" s="246"/>
      <c r="D419" s="236" t="s">
        <v>134</v>
      </c>
      <c r="E419" s="247" t="s">
        <v>1</v>
      </c>
      <c r="F419" s="248" t="s">
        <v>677</v>
      </c>
      <c r="G419" s="246"/>
      <c r="H419" s="249">
        <v>150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134</v>
      </c>
      <c r="AU419" s="255" t="s">
        <v>86</v>
      </c>
      <c r="AV419" s="14" t="s">
        <v>86</v>
      </c>
      <c r="AW419" s="14" t="s">
        <v>32</v>
      </c>
      <c r="AX419" s="14" t="s">
        <v>84</v>
      </c>
      <c r="AY419" s="255" t="s">
        <v>125</v>
      </c>
    </row>
    <row r="420" s="14" customFormat="1">
      <c r="A420" s="14"/>
      <c r="B420" s="245"/>
      <c r="C420" s="246"/>
      <c r="D420" s="236" t="s">
        <v>134</v>
      </c>
      <c r="E420" s="246"/>
      <c r="F420" s="248" t="s">
        <v>685</v>
      </c>
      <c r="G420" s="246"/>
      <c r="H420" s="249">
        <v>153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134</v>
      </c>
      <c r="AU420" s="255" t="s">
        <v>86</v>
      </c>
      <c r="AV420" s="14" t="s">
        <v>86</v>
      </c>
      <c r="AW420" s="14" t="s">
        <v>4</v>
      </c>
      <c r="AX420" s="14" t="s">
        <v>84</v>
      </c>
      <c r="AY420" s="255" t="s">
        <v>125</v>
      </c>
    </row>
    <row r="421" s="2" customFormat="1" ht="16.5" customHeight="1">
      <c r="A421" s="39"/>
      <c r="B421" s="40"/>
      <c r="C421" s="270" t="s">
        <v>686</v>
      </c>
      <c r="D421" s="270" t="s">
        <v>274</v>
      </c>
      <c r="E421" s="271" t="s">
        <v>687</v>
      </c>
      <c r="F421" s="272" t="s">
        <v>688</v>
      </c>
      <c r="G421" s="273" t="s">
        <v>325</v>
      </c>
      <c r="H421" s="274">
        <v>346.80000000000001</v>
      </c>
      <c r="I421" s="275"/>
      <c r="J421" s="276">
        <f>ROUND(I421*H421,2)</f>
        <v>0</v>
      </c>
      <c r="K421" s="277"/>
      <c r="L421" s="278"/>
      <c r="M421" s="279" t="s">
        <v>1</v>
      </c>
      <c r="N421" s="280" t="s">
        <v>41</v>
      </c>
      <c r="O421" s="92"/>
      <c r="P421" s="230">
        <f>O421*H421</f>
        <v>0</v>
      </c>
      <c r="Q421" s="230">
        <v>0.080000000000000002</v>
      </c>
      <c r="R421" s="230">
        <f>Q421*H421</f>
        <v>27.744</v>
      </c>
      <c r="S421" s="230">
        <v>0</v>
      </c>
      <c r="T421" s="23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2" t="s">
        <v>172</v>
      </c>
      <c r="AT421" s="232" t="s">
        <v>274</v>
      </c>
      <c r="AU421" s="232" t="s">
        <v>86</v>
      </c>
      <c r="AY421" s="18" t="s">
        <v>125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8" t="s">
        <v>84</v>
      </c>
      <c r="BK421" s="233">
        <f>ROUND(I421*H421,2)</f>
        <v>0</v>
      </c>
      <c r="BL421" s="18" t="s">
        <v>147</v>
      </c>
      <c r="BM421" s="232" t="s">
        <v>689</v>
      </c>
    </row>
    <row r="422" s="14" customFormat="1">
      <c r="A422" s="14"/>
      <c r="B422" s="245"/>
      <c r="C422" s="246"/>
      <c r="D422" s="236" t="s">
        <v>134</v>
      </c>
      <c r="E422" s="247" t="s">
        <v>1</v>
      </c>
      <c r="F422" s="248" t="s">
        <v>690</v>
      </c>
      <c r="G422" s="246"/>
      <c r="H422" s="249">
        <v>340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134</v>
      </c>
      <c r="AU422" s="255" t="s">
        <v>86</v>
      </c>
      <c r="AV422" s="14" t="s">
        <v>86</v>
      </c>
      <c r="AW422" s="14" t="s">
        <v>32</v>
      </c>
      <c r="AX422" s="14" t="s">
        <v>84</v>
      </c>
      <c r="AY422" s="255" t="s">
        <v>125</v>
      </c>
    </row>
    <row r="423" s="14" customFormat="1">
      <c r="A423" s="14"/>
      <c r="B423" s="245"/>
      <c r="C423" s="246"/>
      <c r="D423" s="236" t="s">
        <v>134</v>
      </c>
      <c r="E423" s="246"/>
      <c r="F423" s="248" t="s">
        <v>691</v>
      </c>
      <c r="G423" s="246"/>
      <c r="H423" s="249">
        <v>346.80000000000001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134</v>
      </c>
      <c r="AU423" s="255" t="s">
        <v>86</v>
      </c>
      <c r="AV423" s="14" t="s">
        <v>86</v>
      </c>
      <c r="AW423" s="14" t="s">
        <v>4</v>
      </c>
      <c r="AX423" s="14" t="s">
        <v>84</v>
      </c>
      <c r="AY423" s="255" t="s">
        <v>125</v>
      </c>
    </row>
    <row r="424" s="2" customFormat="1" ht="24.15" customHeight="1">
      <c r="A424" s="39"/>
      <c r="B424" s="40"/>
      <c r="C424" s="270" t="s">
        <v>692</v>
      </c>
      <c r="D424" s="270" t="s">
        <v>274</v>
      </c>
      <c r="E424" s="271" t="s">
        <v>693</v>
      </c>
      <c r="F424" s="272" t="s">
        <v>694</v>
      </c>
      <c r="G424" s="273" t="s">
        <v>325</v>
      </c>
      <c r="H424" s="274">
        <v>10.199999999999999</v>
      </c>
      <c r="I424" s="275"/>
      <c r="J424" s="276">
        <f>ROUND(I424*H424,2)</f>
        <v>0</v>
      </c>
      <c r="K424" s="277"/>
      <c r="L424" s="278"/>
      <c r="M424" s="279" t="s">
        <v>1</v>
      </c>
      <c r="N424" s="280" t="s">
        <v>41</v>
      </c>
      <c r="O424" s="92"/>
      <c r="P424" s="230">
        <f>O424*H424</f>
        <v>0</v>
      </c>
      <c r="Q424" s="230">
        <v>0.065670000000000006</v>
      </c>
      <c r="R424" s="230">
        <f>Q424*H424</f>
        <v>0.66983400000000004</v>
      </c>
      <c r="S424" s="230">
        <v>0</v>
      </c>
      <c r="T424" s="23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2" t="s">
        <v>172</v>
      </c>
      <c r="AT424" s="232" t="s">
        <v>274</v>
      </c>
      <c r="AU424" s="232" t="s">
        <v>86</v>
      </c>
      <c r="AY424" s="18" t="s">
        <v>125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18" t="s">
        <v>84</v>
      </c>
      <c r="BK424" s="233">
        <f>ROUND(I424*H424,2)</f>
        <v>0</v>
      </c>
      <c r="BL424" s="18" t="s">
        <v>147</v>
      </c>
      <c r="BM424" s="232" t="s">
        <v>695</v>
      </c>
    </row>
    <row r="425" s="14" customFormat="1">
      <c r="A425" s="14"/>
      <c r="B425" s="245"/>
      <c r="C425" s="246"/>
      <c r="D425" s="236" t="s">
        <v>134</v>
      </c>
      <c r="E425" s="247" t="s">
        <v>1</v>
      </c>
      <c r="F425" s="248" t="s">
        <v>184</v>
      </c>
      <c r="G425" s="246"/>
      <c r="H425" s="249">
        <v>10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134</v>
      </c>
      <c r="AU425" s="255" t="s">
        <v>86</v>
      </c>
      <c r="AV425" s="14" t="s">
        <v>86</v>
      </c>
      <c r="AW425" s="14" t="s">
        <v>32</v>
      </c>
      <c r="AX425" s="14" t="s">
        <v>84</v>
      </c>
      <c r="AY425" s="255" t="s">
        <v>125</v>
      </c>
    </row>
    <row r="426" s="14" customFormat="1">
      <c r="A426" s="14"/>
      <c r="B426" s="245"/>
      <c r="C426" s="246"/>
      <c r="D426" s="236" t="s">
        <v>134</v>
      </c>
      <c r="E426" s="246"/>
      <c r="F426" s="248" t="s">
        <v>696</v>
      </c>
      <c r="G426" s="246"/>
      <c r="H426" s="249">
        <v>10.199999999999999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134</v>
      </c>
      <c r="AU426" s="255" t="s">
        <v>86</v>
      </c>
      <c r="AV426" s="14" t="s">
        <v>86</v>
      </c>
      <c r="AW426" s="14" t="s">
        <v>4</v>
      </c>
      <c r="AX426" s="14" t="s">
        <v>84</v>
      </c>
      <c r="AY426" s="255" t="s">
        <v>125</v>
      </c>
    </row>
    <row r="427" s="2" customFormat="1" ht="21.75" customHeight="1">
      <c r="A427" s="39"/>
      <c r="B427" s="40"/>
      <c r="C427" s="270" t="s">
        <v>697</v>
      </c>
      <c r="D427" s="270" t="s">
        <v>274</v>
      </c>
      <c r="E427" s="271" t="s">
        <v>698</v>
      </c>
      <c r="F427" s="272" t="s">
        <v>699</v>
      </c>
      <c r="G427" s="273" t="s">
        <v>334</v>
      </c>
      <c r="H427" s="274">
        <v>8.1600000000000001</v>
      </c>
      <c r="I427" s="275"/>
      <c r="J427" s="276">
        <f>ROUND(I427*H427,2)</f>
        <v>0</v>
      </c>
      <c r="K427" s="277"/>
      <c r="L427" s="278"/>
      <c r="M427" s="279" t="s">
        <v>1</v>
      </c>
      <c r="N427" s="280" t="s">
        <v>41</v>
      </c>
      <c r="O427" s="92"/>
      <c r="P427" s="230">
        <f>O427*H427</f>
        <v>0</v>
      </c>
      <c r="Q427" s="230">
        <v>0.14999999999999999</v>
      </c>
      <c r="R427" s="230">
        <f>Q427*H427</f>
        <v>1.224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172</v>
      </c>
      <c r="AT427" s="232" t="s">
        <v>274</v>
      </c>
      <c r="AU427" s="232" t="s">
        <v>86</v>
      </c>
      <c r="AY427" s="18" t="s">
        <v>125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84</v>
      </c>
      <c r="BK427" s="233">
        <f>ROUND(I427*H427,2)</f>
        <v>0</v>
      </c>
      <c r="BL427" s="18" t="s">
        <v>147</v>
      </c>
      <c r="BM427" s="232" t="s">
        <v>700</v>
      </c>
    </row>
    <row r="428" s="14" customFormat="1">
      <c r="A428" s="14"/>
      <c r="B428" s="245"/>
      <c r="C428" s="246"/>
      <c r="D428" s="236" t="s">
        <v>134</v>
      </c>
      <c r="E428" s="247" t="s">
        <v>1</v>
      </c>
      <c r="F428" s="248" t="s">
        <v>172</v>
      </c>
      <c r="G428" s="246"/>
      <c r="H428" s="249">
        <v>8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134</v>
      </c>
      <c r="AU428" s="255" t="s">
        <v>86</v>
      </c>
      <c r="AV428" s="14" t="s">
        <v>86</v>
      </c>
      <c r="AW428" s="14" t="s">
        <v>32</v>
      </c>
      <c r="AX428" s="14" t="s">
        <v>84</v>
      </c>
      <c r="AY428" s="255" t="s">
        <v>125</v>
      </c>
    </row>
    <row r="429" s="14" customFormat="1">
      <c r="A429" s="14"/>
      <c r="B429" s="245"/>
      <c r="C429" s="246"/>
      <c r="D429" s="236" t="s">
        <v>134</v>
      </c>
      <c r="E429" s="246"/>
      <c r="F429" s="248" t="s">
        <v>701</v>
      </c>
      <c r="G429" s="246"/>
      <c r="H429" s="249">
        <v>8.1600000000000001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134</v>
      </c>
      <c r="AU429" s="255" t="s">
        <v>86</v>
      </c>
      <c r="AV429" s="14" t="s">
        <v>86</v>
      </c>
      <c r="AW429" s="14" t="s">
        <v>4</v>
      </c>
      <c r="AX429" s="14" t="s">
        <v>84</v>
      </c>
      <c r="AY429" s="255" t="s">
        <v>125</v>
      </c>
    </row>
    <row r="430" s="2" customFormat="1" ht="16.5" customHeight="1">
      <c r="A430" s="39"/>
      <c r="B430" s="40"/>
      <c r="C430" s="270" t="s">
        <v>702</v>
      </c>
      <c r="D430" s="270" t="s">
        <v>274</v>
      </c>
      <c r="E430" s="271" t="s">
        <v>703</v>
      </c>
      <c r="F430" s="272" t="s">
        <v>704</v>
      </c>
      <c r="G430" s="273" t="s">
        <v>334</v>
      </c>
      <c r="H430" s="274">
        <v>93.840000000000003</v>
      </c>
      <c r="I430" s="275"/>
      <c r="J430" s="276">
        <f>ROUND(I430*H430,2)</f>
        <v>0</v>
      </c>
      <c r="K430" s="277"/>
      <c r="L430" s="278"/>
      <c r="M430" s="279" t="s">
        <v>1</v>
      </c>
      <c r="N430" s="280" t="s">
        <v>41</v>
      </c>
      <c r="O430" s="92"/>
      <c r="P430" s="230">
        <f>O430*H430</f>
        <v>0</v>
      </c>
      <c r="Q430" s="230">
        <v>0.22500000000000001</v>
      </c>
      <c r="R430" s="230">
        <f>Q430*H430</f>
        <v>21.114000000000001</v>
      </c>
      <c r="S430" s="230">
        <v>0</v>
      </c>
      <c r="T430" s="23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172</v>
      </c>
      <c r="AT430" s="232" t="s">
        <v>274</v>
      </c>
      <c r="AU430" s="232" t="s">
        <v>86</v>
      </c>
      <c r="AY430" s="18" t="s">
        <v>125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84</v>
      </c>
      <c r="BK430" s="233">
        <f>ROUND(I430*H430,2)</f>
        <v>0</v>
      </c>
      <c r="BL430" s="18" t="s">
        <v>147</v>
      </c>
      <c r="BM430" s="232" t="s">
        <v>705</v>
      </c>
    </row>
    <row r="431" s="14" customFormat="1">
      <c r="A431" s="14"/>
      <c r="B431" s="245"/>
      <c r="C431" s="246"/>
      <c r="D431" s="236" t="s">
        <v>134</v>
      </c>
      <c r="E431" s="247" t="s">
        <v>1</v>
      </c>
      <c r="F431" s="248" t="s">
        <v>692</v>
      </c>
      <c r="G431" s="246"/>
      <c r="H431" s="249">
        <v>92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134</v>
      </c>
      <c r="AU431" s="255" t="s">
        <v>86</v>
      </c>
      <c r="AV431" s="14" t="s">
        <v>86</v>
      </c>
      <c r="AW431" s="14" t="s">
        <v>32</v>
      </c>
      <c r="AX431" s="14" t="s">
        <v>84</v>
      </c>
      <c r="AY431" s="255" t="s">
        <v>125</v>
      </c>
    </row>
    <row r="432" s="14" customFormat="1">
      <c r="A432" s="14"/>
      <c r="B432" s="245"/>
      <c r="C432" s="246"/>
      <c r="D432" s="236" t="s">
        <v>134</v>
      </c>
      <c r="E432" s="246"/>
      <c r="F432" s="248" t="s">
        <v>706</v>
      </c>
      <c r="G432" s="246"/>
      <c r="H432" s="249">
        <v>93.840000000000003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134</v>
      </c>
      <c r="AU432" s="255" t="s">
        <v>86</v>
      </c>
      <c r="AV432" s="14" t="s">
        <v>86</v>
      </c>
      <c r="AW432" s="14" t="s">
        <v>4</v>
      </c>
      <c r="AX432" s="14" t="s">
        <v>84</v>
      </c>
      <c r="AY432" s="255" t="s">
        <v>125</v>
      </c>
    </row>
    <row r="433" s="2" customFormat="1" ht="24.15" customHeight="1">
      <c r="A433" s="39"/>
      <c r="B433" s="40"/>
      <c r="C433" s="220" t="s">
        <v>707</v>
      </c>
      <c r="D433" s="220" t="s">
        <v>128</v>
      </c>
      <c r="E433" s="221" t="s">
        <v>708</v>
      </c>
      <c r="F433" s="222" t="s">
        <v>709</v>
      </c>
      <c r="G433" s="223" t="s">
        <v>230</v>
      </c>
      <c r="H433" s="224">
        <v>12.75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41</v>
      </c>
      <c r="O433" s="92"/>
      <c r="P433" s="230">
        <f>O433*H433</f>
        <v>0</v>
      </c>
      <c r="Q433" s="230">
        <v>2.2563399999999998</v>
      </c>
      <c r="R433" s="230">
        <f>Q433*H433</f>
        <v>28.768334999999997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147</v>
      </c>
      <c r="AT433" s="232" t="s">
        <v>128</v>
      </c>
      <c r="AU433" s="232" t="s">
        <v>86</v>
      </c>
      <c r="AY433" s="18" t="s">
        <v>125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84</v>
      </c>
      <c r="BK433" s="233">
        <f>ROUND(I433*H433,2)</f>
        <v>0</v>
      </c>
      <c r="BL433" s="18" t="s">
        <v>147</v>
      </c>
      <c r="BM433" s="232" t="s">
        <v>710</v>
      </c>
    </row>
    <row r="434" s="14" customFormat="1">
      <c r="A434" s="14"/>
      <c r="B434" s="245"/>
      <c r="C434" s="246"/>
      <c r="D434" s="236" t="s">
        <v>134</v>
      </c>
      <c r="E434" s="247" t="s">
        <v>1</v>
      </c>
      <c r="F434" s="248" t="s">
        <v>711</v>
      </c>
      <c r="G434" s="246"/>
      <c r="H434" s="249">
        <v>12.75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134</v>
      </c>
      <c r="AU434" s="255" t="s">
        <v>86</v>
      </c>
      <c r="AV434" s="14" t="s">
        <v>86</v>
      </c>
      <c r="AW434" s="14" t="s">
        <v>32</v>
      </c>
      <c r="AX434" s="14" t="s">
        <v>84</v>
      </c>
      <c r="AY434" s="255" t="s">
        <v>125</v>
      </c>
    </row>
    <row r="435" s="2" customFormat="1" ht="24.15" customHeight="1">
      <c r="A435" s="39"/>
      <c r="B435" s="40"/>
      <c r="C435" s="220" t="s">
        <v>712</v>
      </c>
      <c r="D435" s="220" t="s">
        <v>128</v>
      </c>
      <c r="E435" s="221" t="s">
        <v>713</v>
      </c>
      <c r="F435" s="222" t="s">
        <v>714</v>
      </c>
      <c r="G435" s="223" t="s">
        <v>261</v>
      </c>
      <c r="H435" s="224">
        <v>0.96299999999999997</v>
      </c>
      <c r="I435" s="225"/>
      <c r="J435" s="226">
        <f>ROUND(I435*H435,2)</f>
        <v>0</v>
      </c>
      <c r="K435" s="227"/>
      <c r="L435" s="45"/>
      <c r="M435" s="228" t="s">
        <v>1</v>
      </c>
      <c r="N435" s="229" t="s">
        <v>41</v>
      </c>
      <c r="O435" s="92"/>
      <c r="P435" s="230">
        <f>O435*H435</f>
        <v>0</v>
      </c>
      <c r="Q435" s="230">
        <v>1.06277</v>
      </c>
      <c r="R435" s="230">
        <f>Q435*H435</f>
        <v>1.02344751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147</v>
      </c>
      <c r="AT435" s="232" t="s">
        <v>128</v>
      </c>
      <c r="AU435" s="232" t="s">
        <v>86</v>
      </c>
      <c r="AY435" s="18" t="s">
        <v>125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84</v>
      </c>
      <c r="BK435" s="233">
        <f>ROUND(I435*H435,2)</f>
        <v>0</v>
      </c>
      <c r="BL435" s="18" t="s">
        <v>147</v>
      </c>
      <c r="BM435" s="232" t="s">
        <v>715</v>
      </c>
    </row>
    <row r="436" s="14" customFormat="1">
      <c r="A436" s="14"/>
      <c r="B436" s="245"/>
      <c r="C436" s="246"/>
      <c r="D436" s="236" t="s">
        <v>134</v>
      </c>
      <c r="E436" s="247" t="s">
        <v>1</v>
      </c>
      <c r="F436" s="248" t="s">
        <v>716</v>
      </c>
      <c r="G436" s="246"/>
      <c r="H436" s="249">
        <v>0.77000000000000002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134</v>
      </c>
      <c r="AU436" s="255" t="s">
        <v>86</v>
      </c>
      <c r="AV436" s="14" t="s">
        <v>86</v>
      </c>
      <c r="AW436" s="14" t="s">
        <v>32</v>
      </c>
      <c r="AX436" s="14" t="s">
        <v>84</v>
      </c>
      <c r="AY436" s="255" t="s">
        <v>125</v>
      </c>
    </row>
    <row r="437" s="14" customFormat="1">
      <c r="A437" s="14"/>
      <c r="B437" s="245"/>
      <c r="C437" s="246"/>
      <c r="D437" s="236" t="s">
        <v>134</v>
      </c>
      <c r="E437" s="246"/>
      <c r="F437" s="248" t="s">
        <v>717</v>
      </c>
      <c r="G437" s="246"/>
      <c r="H437" s="249">
        <v>0.96299999999999997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134</v>
      </c>
      <c r="AU437" s="255" t="s">
        <v>86</v>
      </c>
      <c r="AV437" s="14" t="s">
        <v>86</v>
      </c>
      <c r="AW437" s="14" t="s">
        <v>4</v>
      </c>
      <c r="AX437" s="14" t="s">
        <v>84</v>
      </c>
      <c r="AY437" s="255" t="s">
        <v>125</v>
      </c>
    </row>
    <row r="438" s="2" customFormat="1" ht="44.25" customHeight="1">
      <c r="A438" s="39"/>
      <c r="B438" s="40"/>
      <c r="C438" s="220" t="s">
        <v>718</v>
      </c>
      <c r="D438" s="220" t="s">
        <v>128</v>
      </c>
      <c r="E438" s="221" t="s">
        <v>719</v>
      </c>
      <c r="F438" s="222" t="s">
        <v>720</v>
      </c>
      <c r="G438" s="223" t="s">
        <v>325</v>
      </c>
      <c r="H438" s="224">
        <v>46.5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41</v>
      </c>
      <c r="O438" s="92"/>
      <c r="P438" s="230">
        <f>O438*H438</f>
        <v>0</v>
      </c>
      <c r="Q438" s="230">
        <v>1.0000000000000001E-05</v>
      </c>
      <c r="R438" s="230">
        <f>Q438*H438</f>
        <v>0.00046500000000000003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147</v>
      </c>
      <c r="AT438" s="232" t="s">
        <v>128</v>
      </c>
      <c r="AU438" s="232" t="s">
        <v>86</v>
      </c>
      <c r="AY438" s="18" t="s">
        <v>125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84</v>
      </c>
      <c r="BK438" s="233">
        <f>ROUND(I438*H438,2)</f>
        <v>0</v>
      </c>
      <c r="BL438" s="18" t="s">
        <v>147</v>
      </c>
      <c r="BM438" s="232" t="s">
        <v>721</v>
      </c>
    </row>
    <row r="439" s="14" customFormat="1">
      <c r="A439" s="14"/>
      <c r="B439" s="245"/>
      <c r="C439" s="246"/>
      <c r="D439" s="236" t="s">
        <v>134</v>
      </c>
      <c r="E439" s="247" t="s">
        <v>1</v>
      </c>
      <c r="F439" s="248" t="s">
        <v>722</v>
      </c>
      <c r="G439" s="246"/>
      <c r="H439" s="249">
        <v>46.5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134</v>
      </c>
      <c r="AU439" s="255" t="s">
        <v>86</v>
      </c>
      <c r="AV439" s="14" t="s">
        <v>86</v>
      </c>
      <c r="AW439" s="14" t="s">
        <v>32</v>
      </c>
      <c r="AX439" s="14" t="s">
        <v>84</v>
      </c>
      <c r="AY439" s="255" t="s">
        <v>125</v>
      </c>
    </row>
    <row r="440" s="2" customFormat="1" ht="37.8" customHeight="1">
      <c r="A440" s="39"/>
      <c r="B440" s="40"/>
      <c r="C440" s="220" t="s">
        <v>723</v>
      </c>
      <c r="D440" s="220" t="s">
        <v>128</v>
      </c>
      <c r="E440" s="221" t="s">
        <v>724</v>
      </c>
      <c r="F440" s="222" t="s">
        <v>725</v>
      </c>
      <c r="G440" s="223" t="s">
        <v>325</v>
      </c>
      <c r="H440" s="224">
        <v>46.5</v>
      </c>
      <c r="I440" s="225"/>
      <c r="J440" s="226">
        <f>ROUND(I440*H440,2)</f>
        <v>0</v>
      </c>
      <c r="K440" s="227"/>
      <c r="L440" s="45"/>
      <c r="M440" s="228" t="s">
        <v>1</v>
      </c>
      <c r="N440" s="229" t="s">
        <v>41</v>
      </c>
      <c r="O440" s="92"/>
      <c r="P440" s="230">
        <f>O440*H440</f>
        <v>0</v>
      </c>
      <c r="Q440" s="230">
        <v>1.0000000000000001E-05</v>
      </c>
      <c r="R440" s="230">
        <f>Q440*H440</f>
        <v>0.00046500000000000003</v>
      </c>
      <c r="S440" s="230">
        <v>0</v>
      </c>
      <c r="T440" s="23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2" t="s">
        <v>147</v>
      </c>
      <c r="AT440" s="232" t="s">
        <v>128</v>
      </c>
      <c r="AU440" s="232" t="s">
        <v>86</v>
      </c>
      <c r="AY440" s="18" t="s">
        <v>125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18" t="s">
        <v>84</v>
      </c>
      <c r="BK440" s="233">
        <f>ROUND(I440*H440,2)</f>
        <v>0</v>
      </c>
      <c r="BL440" s="18" t="s">
        <v>147</v>
      </c>
      <c r="BM440" s="232" t="s">
        <v>726</v>
      </c>
    </row>
    <row r="441" s="14" customFormat="1">
      <c r="A441" s="14"/>
      <c r="B441" s="245"/>
      <c r="C441" s="246"/>
      <c r="D441" s="236" t="s">
        <v>134</v>
      </c>
      <c r="E441" s="247" t="s">
        <v>1</v>
      </c>
      <c r="F441" s="248" t="s">
        <v>727</v>
      </c>
      <c r="G441" s="246"/>
      <c r="H441" s="249">
        <v>46.5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134</v>
      </c>
      <c r="AU441" s="255" t="s">
        <v>86</v>
      </c>
      <c r="AV441" s="14" t="s">
        <v>86</v>
      </c>
      <c r="AW441" s="14" t="s">
        <v>32</v>
      </c>
      <c r="AX441" s="14" t="s">
        <v>84</v>
      </c>
      <c r="AY441" s="255" t="s">
        <v>125</v>
      </c>
    </row>
    <row r="442" s="2" customFormat="1" ht="55.5" customHeight="1">
      <c r="A442" s="39"/>
      <c r="B442" s="40"/>
      <c r="C442" s="220" t="s">
        <v>728</v>
      </c>
      <c r="D442" s="220" t="s">
        <v>128</v>
      </c>
      <c r="E442" s="221" t="s">
        <v>729</v>
      </c>
      <c r="F442" s="222" t="s">
        <v>730</v>
      </c>
      <c r="G442" s="223" t="s">
        <v>325</v>
      </c>
      <c r="H442" s="224">
        <v>46.5</v>
      </c>
      <c r="I442" s="225"/>
      <c r="J442" s="226">
        <f>ROUND(I442*H442,2)</f>
        <v>0</v>
      </c>
      <c r="K442" s="227"/>
      <c r="L442" s="45"/>
      <c r="M442" s="228" t="s">
        <v>1</v>
      </c>
      <c r="N442" s="229" t="s">
        <v>41</v>
      </c>
      <c r="O442" s="92"/>
      <c r="P442" s="230">
        <f>O442*H442</f>
        <v>0</v>
      </c>
      <c r="Q442" s="230">
        <v>0.00034000000000000002</v>
      </c>
      <c r="R442" s="230">
        <f>Q442*H442</f>
        <v>0.015810000000000001</v>
      </c>
      <c r="S442" s="230">
        <v>0</v>
      </c>
      <c r="T442" s="23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147</v>
      </c>
      <c r="AT442" s="232" t="s">
        <v>128</v>
      </c>
      <c r="AU442" s="232" t="s">
        <v>86</v>
      </c>
      <c r="AY442" s="18" t="s">
        <v>125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84</v>
      </c>
      <c r="BK442" s="233">
        <f>ROUND(I442*H442,2)</f>
        <v>0</v>
      </c>
      <c r="BL442" s="18" t="s">
        <v>147</v>
      </c>
      <c r="BM442" s="232" t="s">
        <v>731</v>
      </c>
    </row>
    <row r="443" s="14" customFormat="1">
      <c r="A443" s="14"/>
      <c r="B443" s="245"/>
      <c r="C443" s="246"/>
      <c r="D443" s="236" t="s">
        <v>134</v>
      </c>
      <c r="E443" s="247" t="s">
        <v>1</v>
      </c>
      <c r="F443" s="248" t="s">
        <v>727</v>
      </c>
      <c r="G443" s="246"/>
      <c r="H443" s="249">
        <v>46.5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134</v>
      </c>
      <c r="AU443" s="255" t="s">
        <v>86</v>
      </c>
      <c r="AV443" s="14" t="s">
        <v>86</v>
      </c>
      <c r="AW443" s="14" t="s">
        <v>32</v>
      </c>
      <c r="AX443" s="14" t="s">
        <v>84</v>
      </c>
      <c r="AY443" s="255" t="s">
        <v>125</v>
      </c>
    </row>
    <row r="444" s="2" customFormat="1" ht="33" customHeight="1">
      <c r="A444" s="39"/>
      <c r="B444" s="40"/>
      <c r="C444" s="220" t="s">
        <v>680</v>
      </c>
      <c r="D444" s="220" t="s">
        <v>128</v>
      </c>
      <c r="E444" s="221" t="s">
        <v>732</v>
      </c>
      <c r="F444" s="222" t="s">
        <v>733</v>
      </c>
      <c r="G444" s="223" t="s">
        <v>334</v>
      </c>
      <c r="H444" s="224">
        <v>96</v>
      </c>
      <c r="I444" s="225"/>
      <c r="J444" s="226">
        <f>ROUND(I444*H444,2)</f>
        <v>0</v>
      </c>
      <c r="K444" s="227"/>
      <c r="L444" s="45"/>
      <c r="M444" s="228" t="s">
        <v>1</v>
      </c>
      <c r="N444" s="229" t="s">
        <v>41</v>
      </c>
      <c r="O444" s="92"/>
      <c r="P444" s="230">
        <f>O444*H444</f>
        <v>0</v>
      </c>
      <c r="Q444" s="230">
        <v>0.0020200000000000001</v>
      </c>
      <c r="R444" s="230">
        <f>Q444*H444</f>
        <v>0.19392000000000001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147</v>
      </c>
      <c r="AT444" s="232" t="s">
        <v>128</v>
      </c>
      <c r="AU444" s="232" t="s">
        <v>86</v>
      </c>
      <c r="AY444" s="18" t="s">
        <v>125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84</v>
      </c>
      <c r="BK444" s="233">
        <f>ROUND(I444*H444,2)</f>
        <v>0</v>
      </c>
      <c r="BL444" s="18" t="s">
        <v>147</v>
      </c>
      <c r="BM444" s="232" t="s">
        <v>734</v>
      </c>
    </row>
    <row r="445" s="14" customFormat="1">
      <c r="A445" s="14"/>
      <c r="B445" s="245"/>
      <c r="C445" s="246"/>
      <c r="D445" s="236" t="s">
        <v>134</v>
      </c>
      <c r="E445" s="247" t="s">
        <v>1</v>
      </c>
      <c r="F445" s="248" t="s">
        <v>735</v>
      </c>
      <c r="G445" s="246"/>
      <c r="H445" s="249">
        <v>96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134</v>
      </c>
      <c r="AU445" s="255" t="s">
        <v>86</v>
      </c>
      <c r="AV445" s="14" t="s">
        <v>86</v>
      </c>
      <c r="AW445" s="14" t="s">
        <v>32</v>
      </c>
      <c r="AX445" s="14" t="s">
        <v>84</v>
      </c>
      <c r="AY445" s="255" t="s">
        <v>125</v>
      </c>
    </row>
    <row r="446" s="2" customFormat="1" ht="37.8" customHeight="1">
      <c r="A446" s="39"/>
      <c r="B446" s="40"/>
      <c r="C446" s="220" t="s">
        <v>736</v>
      </c>
      <c r="D446" s="220" t="s">
        <v>128</v>
      </c>
      <c r="E446" s="221" t="s">
        <v>737</v>
      </c>
      <c r="F446" s="222" t="s">
        <v>738</v>
      </c>
      <c r="G446" s="223" t="s">
        <v>325</v>
      </c>
      <c r="H446" s="224">
        <v>46.5</v>
      </c>
      <c r="I446" s="225"/>
      <c r="J446" s="226">
        <f>ROUND(I446*H446,2)</f>
        <v>0</v>
      </c>
      <c r="K446" s="227"/>
      <c r="L446" s="45"/>
      <c r="M446" s="228" t="s">
        <v>1</v>
      </c>
      <c r="N446" s="229" t="s">
        <v>41</v>
      </c>
      <c r="O446" s="92"/>
      <c r="P446" s="230">
        <f>O446*H446</f>
        <v>0</v>
      </c>
      <c r="Q446" s="230">
        <v>0.0060600000000000003</v>
      </c>
      <c r="R446" s="230">
        <f>Q446*H446</f>
        <v>0.28179000000000004</v>
      </c>
      <c r="S446" s="230">
        <v>0</v>
      </c>
      <c r="T446" s="23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147</v>
      </c>
      <c r="AT446" s="232" t="s">
        <v>128</v>
      </c>
      <c r="AU446" s="232" t="s">
        <v>86</v>
      </c>
      <c r="AY446" s="18" t="s">
        <v>125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84</v>
      </c>
      <c r="BK446" s="233">
        <f>ROUND(I446*H446,2)</f>
        <v>0</v>
      </c>
      <c r="BL446" s="18" t="s">
        <v>147</v>
      </c>
      <c r="BM446" s="232" t="s">
        <v>739</v>
      </c>
    </row>
    <row r="447" s="14" customFormat="1">
      <c r="A447" s="14"/>
      <c r="B447" s="245"/>
      <c r="C447" s="246"/>
      <c r="D447" s="236" t="s">
        <v>134</v>
      </c>
      <c r="E447" s="247" t="s">
        <v>1</v>
      </c>
      <c r="F447" s="248" t="s">
        <v>727</v>
      </c>
      <c r="G447" s="246"/>
      <c r="H447" s="249">
        <v>46.5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134</v>
      </c>
      <c r="AU447" s="255" t="s">
        <v>86</v>
      </c>
      <c r="AV447" s="14" t="s">
        <v>86</v>
      </c>
      <c r="AW447" s="14" t="s">
        <v>32</v>
      </c>
      <c r="AX447" s="14" t="s">
        <v>84</v>
      </c>
      <c r="AY447" s="255" t="s">
        <v>125</v>
      </c>
    </row>
    <row r="448" s="2" customFormat="1" ht="16.5" customHeight="1">
      <c r="A448" s="39"/>
      <c r="B448" s="40"/>
      <c r="C448" s="220" t="s">
        <v>740</v>
      </c>
      <c r="D448" s="220" t="s">
        <v>128</v>
      </c>
      <c r="E448" s="221" t="s">
        <v>741</v>
      </c>
      <c r="F448" s="222" t="s">
        <v>742</v>
      </c>
      <c r="G448" s="223" t="s">
        <v>334</v>
      </c>
      <c r="H448" s="224">
        <v>14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41</v>
      </c>
      <c r="O448" s="92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147</v>
      </c>
      <c r="AT448" s="232" t="s">
        <v>128</v>
      </c>
      <c r="AU448" s="232" t="s">
        <v>86</v>
      </c>
      <c r="AY448" s="18" t="s">
        <v>125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84</v>
      </c>
      <c r="BK448" s="233">
        <f>ROUND(I448*H448,2)</f>
        <v>0</v>
      </c>
      <c r="BL448" s="18" t="s">
        <v>147</v>
      </c>
      <c r="BM448" s="232" t="s">
        <v>743</v>
      </c>
    </row>
    <row r="449" s="13" customFormat="1">
      <c r="A449" s="13"/>
      <c r="B449" s="234"/>
      <c r="C449" s="235"/>
      <c r="D449" s="236" t="s">
        <v>134</v>
      </c>
      <c r="E449" s="237" t="s">
        <v>1</v>
      </c>
      <c r="F449" s="238" t="s">
        <v>744</v>
      </c>
      <c r="G449" s="235"/>
      <c r="H449" s="237" t="s">
        <v>1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134</v>
      </c>
      <c r="AU449" s="244" t="s">
        <v>86</v>
      </c>
      <c r="AV449" s="13" t="s">
        <v>84</v>
      </c>
      <c r="AW449" s="13" t="s">
        <v>32</v>
      </c>
      <c r="AX449" s="13" t="s">
        <v>76</v>
      </c>
      <c r="AY449" s="244" t="s">
        <v>125</v>
      </c>
    </row>
    <row r="450" s="14" customFormat="1">
      <c r="A450" s="14"/>
      <c r="B450" s="245"/>
      <c r="C450" s="246"/>
      <c r="D450" s="236" t="s">
        <v>134</v>
      </c>
      <c r="E450" s="247" t="s">
        <v>1</v>
      </c>
      <c r="F450" s="248" t="s">
        <v>166</v>
      </c>
      <c r="G450" s="246"/>
      <c r="H450" s="249">
        <v>7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134</v>
      </c>
      <c r="AU450" s="255" t="s">
        <v>86</v>
      </c>
      <c r="AV450" s="14" t="s">
        <v>86</v>
      </c>
      <c r="AW450" s="14" t="s">
        <v>32</v>
      </c>
      <c r="AX450" s="14" t="s">
        <v>76</v>
      </c>
      <c r="AY450" s="255" t="s">
        <v>125</v>
      </c>
    </row>
    <row r="451" s="13" customFormat="1">
      <c r="A451" s="13"/>
      <c r="B451" s="234"/>
      <c r="C451" s="235"/>
      <c r="D451" s="236" t="s">
        <v>134</v>
      </c>
      <c r="E451" s="237" t="s">
        <v>1</v>
      </c>
      <c r="F451" s="238" t="s">
        <v>745</v>
      </c>
      <c r="G451" s="235"/>
      <c r="H451" s="237" t="s">
        <v>1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134</v>
      </c>
      <c r="AU451" s="244" t="s">
        <v>86</v>
      </c>
      <c r="AV451" s="13" t="s">
        <v>84</v>
      </c>
      <c r="AW451" s="13" t="s">
        <v>32</v>
      </c>
      <c r="AX451" s="13" t="s">
        <v>76</v>
      </c>
      <c r="AY451" s="244" t="s">
        <v>125</v>
      </c>
    </row>
    <row r="452" s="14" customFormat="1">
      <c r="A452" s="14"/>
      <c r="B452" s="245"/>
      <c r="C452" s="246"/>
      <c r="D452" s="236" t="s">
        <v>134</v>
      </c>
      <c r="E452" s="247" t="s">
        <v>1</v>
      </c>
      <c r="F452" s="248" t="s">
        <v>166</v>
      </c>
      <c r="G452" s="246"/>
      <c r="H452" s="249">
        <v>7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134</v>
      </c>
      <c r="AU452" s="255" t="s">
        <v>86</v>
      </c>
      <c r="AV452" s="14" t="s">
        <v>86</v>
      </c>
      <c r="AW452" s="14" t="s">
        <v>32</v>
      </c>
      <c r="AX452" s="14" t="s">
        <v>76</v>
      </c>
      <c r="AY452" s="255" t="s">
        <v>125</v>
      </c>
    </row>
    <row r="453" s="15" customFormat="1">
      <c r="A453" s="15"/>
      <c r="B453" s="259"/>
      <c r="C453" s="260"/>
      <c r="D453" s="236" t="s">
        <v>134</v>
      </c>
      <c r="E453" s="261" t="s">
        <v>1</v>
      </c>
      <c r="F453" s="262" t="s">
        <v>235</v>
      </c>
      <c r="G453" s="260"/>
      <c r="H453" s="263">
        <v>14</v>
      </c>
      <c r="I453" s="264"/>
      <c r="J453" s="260"/>
      <c r="K453" s="260"/>
      <c r="L453" s="265"/>
      <c r="M453" s="266"/>
      <c r="N453" s="267"/>
      <c r="O453" s="267"/>
      <c r="P453" s="267"/>
      <c r="Q453" s="267"/>
      <c r="R453" s="267"/>
      <c r="S453" s="267"/>
      <c r="T453" s="268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9" t="s">
        <v>134</v>
      </c>
      <c r="AU453" s="269" t="s">
        <v>86</v>
      </c>
      <c r="AV453" s="15" t="s">
        <v>147</v>
      </c>
      <c r="AW453" s="15" t="s">
        <v>32</v>
      </c>
      <c r="AX453" s="15" t="s">
        <v>84</v>
      </c>
      <c r="AY453" s="269" t="s">
        <v>125</v>
      </c>
    </row>
    <row r="454" s="12" customFormat="1" ht="22.8" customHeight="1">
      <c r="A454" s="12"/>
      <c r="B454" s="204"/>
      <c r="C454" s="205"/>
      <c r="D454" s="206" t="s">
        <v>75</v>
      </c>
      <c r="E454" s="218" t="s">
        <v>728</v>
      </c>
      <c r="F454" s="218" t="s">
        <v>746</v>
      </c>
      <c r="G454" s="205"/>
      <c r="H454" s="205"/>
      <c r="I454" s="208"/>
      <c r="J454" s="219">
        <f>BK454</f>
        <v>0</v>
      </c>
      <c r="K454" s="205"/>
      <c r="L454" s="210"/>
      <c r="M454" s="211"/>
      <c r="N454" s="212"/>
      <c r="O454" s="212"/>
      <c r="P454" s="213">
        <f>SUM(P455:P485)</f>
        <v>0</v>
      </c>
      <c r="Q454" s="212"/>
      <c r="R454" s="213">
        <f>SUM(R455:R485)</f>
        <v>0</v>
      </c>
      <c r="S454" s="212"/>
      <c r="T454" s="214">
        <f>SUM(T455:T485)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5" t="s">
        <v>84</v>
      </c>
      <c r="AT454" s="216" t="s">
        <v>75</v>
      </c>
      <c r="AU454" s="216" t="s">
        <v>84</v>
      </c>
      <c r="AY454" s="215" t="s">
        <v>125</v>
      </c>
      <c r="BK454" s="217">
        <f>SUM(BK455:BK485)</f>
        <v>0</v>
      </c>
    </row>
    <row r="455" s="2" customFormat="1" ht="37.8" customHeight="1">
      <c r="A455" s="39"/>
      <c r="B455" s="40"/>
      <c r="C455" s="220" t="s">
        <v>747</v>
      </c>
      <c r="D455" s="220" t="s">
        <v>128</v>
      </c>
      <c r="E455" s="221" t="s">
        <v>748</v>
      </c>
      <c r="F455" s="222" t="s">
        <v>749</v>
      </c>
      <c r="G455" s="223" t="s">
        <v>261</v>
      </c>
      <c r="H455" s="224">
        <v>447.464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41</v>
      </c>
      <c r="O455" s="92"/>
      <c r="P455" s="230">
        <f>O455*H455</f>
        <v>0</v>
      </c>
      <c r="Q455" s="230">
        <v>0</v>
      </c>
      <c r="R455" s="230">
        <f>Q455*H455</f>
        <v>0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147</v>
      </c>
      <c r="AT455" s="232" t="s">
        <v>128</v>
      </c>
      <c r="AU455" s="232" t="s">
        <v>86</v>
      </c>
      <c r="AY455" s="18" t="s">
        <v>125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84</v>
      </c>
      <c r="BK455" s="233">
        <f>ROUND(I455*H455,2)</f>
        <v>0</v>
      </c>
      <c r="BL455" s="18" t="s">
        <v>147</v>
      </c>
      <c r="BM455" s="232" t="s">
        <v>750</v>
      </c>
    </row>
    <row r="456" s="13" customFormat="1">
      <c r="A456" s="13"/>
      <c r="B456" s="234"/>
      <c r="C456" s="235"/>
      <c r="D456" s="236" t="s">
        <v>134</v>
      </c>
      <c r="E456" s="237" t="s">
        <v>1</v>
      </c>
      <c r="F456" s="238" t="s">
        <v>751</v>
      </c>
      <c r="G456" s="235"/>
      <c r="H456" s="237" t="s">
        <v>1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134</v>
      </c>
      <c r="AU456" s="244" t="s">
        <v>86</v>
      </c>
      <c r="AV456" s="13" t="s">
        <v>84</v>
      </c>
      <c r="AW456" s="13" t="s">
        <v>32</v>
      </c>
      <c r="AX456" s="13" t="s">
        <v>76</v>
      </c>
      <c r="AY456" s="244" t="s">
        <v>125</v>
      </c>
    </row>
    <row r="457" s="13" customFormat="1">
      <c r="A457" s="13"/>
      <c r="B457" s="234"/>
      <c r="C457" s="235"/>
      <c r="D457" s="236" t="s">
        <v>134</v>
      </c>
      <c r="E457" s="237" t="s">
        <v>1</v>
      </c>
      <c r="F457" s="238" t="s">
        <v>752</v>
      </c>
      <c r="G457" s="235"/>
      <c r="H457" s="237" t="s">
        <v>1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134</v>
      </c>
      <c r="AU457" s="244" t="s">
        <v>86</v>
      </c>
      <c r="AV457" s="13" t="s">
        <v>84</v>
      </c>
      <c r="AW457" s="13" t="s">
        <v>32</v>
      </c>
      <c r="AX457" s="13" t="s">
        <v>76</v>
      </c>
      <c r="AY457" s="244" t="s">
        <v>125</v>
      </c>
    </row>
    <row r="458" s="14" customFormat="1">
      <c r="A458" s="14"/>
      <c r="B458" s="245"/>
      <c r="C458" s="246"/>
      <c r="D458" s="236" t="s">
        <v>134</v>
      </c>
      <c r="E458" s="247" t="s">
        <v>1</v>
      </c>
      <c r="F458" s="248" t="s">
        <v>753</v>
      </c>
      <c r="G458" s="246"/>
      <c r="H458" s="249">
        <v>447.464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134</v>
      </c>
      <c r="AU458" s="255" t="s">
        <v>86</v>
      </c>
      <c r="AV458" s="14" t="s">
        <v>86</v>
      </c>
      <c r="AW458" s="14" t="s">
        <v>32</v>
      </c>
      <c r="AX458" s="14" t="s">
        <v>84</v>
      </c>
      <c r="AY458" s="255" t="s">
        <v>125</v>
      </c>
    </row>
    <row r="459" s="2" customFormat="1" ht="37.8" customHeight="1">
      <c r="A459" s="39"/>
      <c r="B459" s="40"/>
      <c r="C459" s="220" t="s">
        <v>754</v>
      </c>
      <c r="D459" s="220" t="s">
        <v>128</v>
      </c>
      <c r="E459" s="221" t="s">
        <v>755</v>
      </c>
      <c r="F459" s="222" t="s">
        <v>756</v>
      </c>
      <c r="G459" s="223" t="s">
        <v>261</v>
      </c>
      <c r="H459" s="224">
        <v>2237.3200000000002</v>
      </c>
      <c r="I459" s="225"/>
      <c r="J459" s="226">
        <f>ROUND(I459*H459,2)</f>
        <v>0</v>
      </c>
      <c r="K459" s="227"/>
      <c r="L459" s="45"/>
      <c r="M459" s="228" t="s">
        <v>1</v>
      </c>
      <c r="N459" s="229" t="s">
        <v>41</v>
      </c>
      <c r="O459" s="92"/>
      <c r="P459" s="230">
        <f>O459*H459</f>
        <v>0</v>
      </c>
      <c r="Q459" s="230">
        <v>0</v>
      </c>
      <c r="R459" s="230">
        <f>Q459*H459</f>
        <v>0</v>
      </c>
      <c r="S459" s="230">
        <v>0</v>
      </c>
      <c r="T459" s="23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147</v>
      </c>
      <c r="AT459" s="232" t="s">
        <v>128</v>
      </c>
      <c r="AU459" s="232" t="s">
        <v>86</v>
      </c>
      <c r="AY459" s="18" t="s">
        <v>125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84</v>
      </c>
      <c r="BK459" s="233">
        <f>ROUND(I459*H459,2)</f>
        <v>0</v>
      </c>
      <c r="BL459" s="18" t="s">
        <v>147</v>
      </c>
      <c r="BM459" s="232" t="s">
        <v>757</v>
      </c>
    </row>
    <row r="460" s="14" customFormat="1">
      <c r="A460" s="14"/>
      <c r="B460" s="245"/>
      <c r="C460" s="246"/>
      <c r="D460" s="236" t="s">
        <v>134</v>
      </c>
      <c r="E460" s="247" t="s">
        <v>1</v>
      </c>
      <c r="F460" s="248" t="s">
        <v>758</v>
      </c>
      <c r="G460" s="246"/>
      <c r="H460" s="249">
        <v>2237.3200000000002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134</v>
      </c>
      <c r="AU460" s="255" t="s">
        <v>86</v>
      </c>
      <c r="AV460" s="14" t="s">
        <v>86</v>
      </c>
      <c r="AW460" s="14" t="s">
        <v>32</v>
      </c>
      <c r="AX460" s="14" t="s">
        <v>84</v>
      </c>
      <c r="AY460" s="255" t="s">
        <v>125</v>
      </c>
    </row>
    <row r="461" s="2" customFormat="1" ht="37.8" customHeight="1">
      <c r="A461" s="39"/>
      <c r="B461" s="40"/>
      <c r="C461" s="220" t="s">
        <v>759</v>
      </c>
      <c r="D461" s="220" t="s">
        <v>128</v>
      </c>
      <c r="E461" s="221" t="s">
        <v>760</v>
      </c>
      <c r="F461" s="222" t="s">
        <v>761</v>
      </c>
      <c r="G461" s="223" t="s">
        <v>261</v>
      </c>
      <c r="H461" s="224">
        <v>663.79700000000003</v>
      </c>
      <c r="I461" s="225"/>
      <c r="J461" s="226">
        <f>ROUND(I461*H461,2)</f>
        <v>0</v>
      </c>
      <c r="K461" s="227"/>
      <c r="L461" s="45"/>
      <c r="M461" s="228" t="s">
        <v>1</v>
      </c>
      <c r="N461" s="229" t="s">
        <v>41</v>
      </c>
      <c r="O461" s="92"/>
      <c r="P461" s="230">
        <f>O461*H461</f>
        <v>0</v>
      </c>
      <c r="Q461" s="230">
        <v>0</v>
      </c>
      <c r="R461" s="230">
        <f>Q461*H461</f>
        <v>0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147</v>
      </c>
      <c r="AT461" s="232" t="s">
        <v>128</v>
      </c>
      <c r="AU461" s="232" t="s">
        <v>86</v>
      </c>
      <c r="AY461" s="18" t="s">
        <v>125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84</v>
      </c>
      <c r="BK461" s="233">
        <f>ROUND(I461*H461,2)</f>
        <v>0</v>
      </c>
      <c r="BL461" s="18" t="s">
        <v>147</v>
      </c>
      <c r="BM461" s="232" t="s">
        <v>762</v>
      </c>
    </row>
    <row r="462" s="13" customFormat="1">
      <c r="A462" s="13"/>
      <c r="B462" s="234"/>
      <c r="C462" s="235"/>
      <c r="D462" s="236" t="s">
        <v>134</v>
      </c>
      <c r="E462" s="237" t="s">
        <v>1</v>
      </c>
      <c r="F462" s="238" t="s">
        <v>763</v>
      </c>
      <c r="G462" s="235"/>
      <c r="H462" s="237" t="s">
        <v>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134</v>
      </c>
      <c r="AU462" s="244" t="s">
        <v>86</v>
      </c>
      <c r="AV462" s="13" t="s">
        <v>84</v>
      </c>
      <c r="AW462" s="13" t="s">
        <v>32</v>
      </c>
      <c r="AX462" s="13" t="s">
        <v>76</v>
      </c>
      <c r="AY462" s="244" t="s">
        <v>125</v>
      </c>
    </row>
    <row r="463" s="13" customFormat="1">
      <c r="A463" s="13"/>
      <c r="B463" s="234"/>
      <c r="C463" s="235"/>
      <c r="D463" s="236" t="s">
        <v>134</v>
      </c>
      <c r="E463" s="237" t="s">
        <v>1</v>
      </c>
      <c r="F463" s="238" t="s">
        <v>764</v>
      </c>
      <c r="G463" s="235"/>
      <c r="H463" s="237" t="s">
        <v>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134</v>
      </c>
      <c r="AU463" s="244" t="s">
        <v>86</v>
      </c>
      <c r="AV463" s="13" t="s">
        <v>84</v>
      </c>
      <c r="AW463" s="13" t="s">
        <v>32</v>
      </c>
      <c r="AX463" s="13" t="s">
        <v>76</v>
      </c>
      <c r="AY463" s="244" t="s">
        <v>125</v>
      </c>
    </row>
    <row r="464" s="13" customFormat="1">
      <c r="A464" s="13"/>
      <c r="B464" s="234"/>
      <c r="C464" s="235"/>
      <c r="D464" s="236" t="s">
        <v>134</v>
      </c>
      <c r="E464" s="237" t="s">
        <v>1</v>
      </c>
      <c r="F464" s="238" t="s">
        <v>765</v>
      </c>
      <c r="G464" s="235"/>
      <c r="H464" s="237" t="s">
        <v>1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134</v>
      </c>
      <c r="AU464" s="244" t="s">
        <v>86</v>
      </c>
      <c r="AV464" s="13" t="s">
        <v>84</v>
      </c>
      <c r="AW464" s="13" t="s">
        <v>32</v>
      </c>
      <c r="AX464" s="13" t="s">
        <v>76</v>
      </c>
      <c r="AY464" s="244" t="s">
        <v>125</v>
      </c>
    </row>
    <row r="465" s="14" customFormat="1">
      <c r="A465" s="14"/>
      <c r="B465" s="245"/>
      <c r="C465" s="246"/>
      <c r="D465" s="236" t="s">
        <v>134</v>
      </c>
      <c r="E465" s="247" t="s">
        <v>1</v>
      </c>
      <c r="F465" s="248" t="s">
        <v>766</v>
      </c>
      <c r="G465" s="246"/>
      <c r="H465" s="249">
        <v>605.68399999999997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134</v>
      </c>
      <c r="AU465" s="255" t="s">
        <v>86</v>
      </c>
      <c r="AV465" s="14" t="s">
        <v>86</v>
      </c>
      <c r="AW465" s="14" t="s">
        <v>32</v>
      </c>
      <c r="AX465" s="14" t="s">
        <v>76</v>
      </c>
      <c r="AY465" s="255" t="s">
        <v>125</v>
      </c>
    </row>
    <row r="466" s="13" customFormat="1">
      <c r="A466" s="13"/>
      <c r="B466" s="234"/>
      <c r="C466" s="235"/>
      <c r="D466" s="236" t="s">
        <v>134</v>
      </c>
      <c r="E466" s="237" t="s">
        <v>1</v>
      </c>
      <c r="F466" s="238" t="s">
        <v>329</v>
      </c>
      <c r="G466" s="235"/>
      <c r="H466" s="237" t="s">
        <v>1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134</v>
      </c>
      <c r="AU466" s="244" t="s">
        <v>86</v>
      </c>
      <c r="AV466" s="13" t="s">
        <v>84</v>
      </c>
      <c r="AW466" s="13" t="s">
        <v>32</v>
      </c>
      <c r="AX466" s="13" t="s">
        <v>76</v>
      </c>
      <c r="AY466" s="244" t="s">
        <v>125</v>
      </c>
    </row>
    <row r="467" s="14" customFormat="1">
      <c r="A467" s="14"/>
      <c r="B467" s="245"/>
      <c r="C467" s="246"/>
      <c r="D467" s="236" t="s">
        <v>134</v>
      </c>
      <c r="E467" s="247" t="s">
        <v>1</v>
      </c>
      <c r="F467" s="248" t="s">
        <v>767</v>
      </c>
      <c r="G467" s="246"/>
      <c r="H467" s="249">
        <v>17.550000000000001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134</v>
      </c>
      <c r="AU467" s="255" t="s">
        <v>86</v>
      </c>
      <c r="AV467" s="14" t="s">
        <v>86</v>
      </c>
      <c r="AW467" s="14" t="s">
        <v>32</v>
      </c>
      <c r="AX467" s="14" t="s">
        <v>76</v>
      </c>
      <c r="AY467" s="255" t="s">
        <v>125</v>
      </c>
    </row>
    <row r="468" s="16" customFormat="1">
      <c r="A468" s="16"/>
      <c r="B468" s="281"/>
      <c r="C468" s="282"/>
      <c r="D468" s="236" t="s">
        <v>134</v>
      </c>
      <c r="E468" s="283" t="s">
        <v>1</v>
      </c>
      <c r="F468" s="284" t="s">
        <v>768</v>
      </c>
      <c r="G468" s="282"/>
      <c r="H468" s="285">
        <v>623.23400000000004</v>
      </c>
      <c r="I468" s="286"/>
      <c r="J468" s="282"/>
      <c r="K468" s="282"/>
      <c r="L468" s="287"/>
      <c r="M468" s="288"/>
      <c r="N468" s="289"/>
      <c r="O468" s="289"/>
      <c r="P468" s="289"/>
      <c r="Q468" s="289"/>
      <c r="R468" s="289"/>
      <c r="S468" s="289"/>
      <c r="T468" s="290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91" t="s">
        <v>134</v>
      </c>
      <c r="AU468" s="291" t="s">
        <v>86</v>
      </c>
      <c r="AV468" s="16" t="s">
        <v>141</v>
      </c>
      <c r="AW468" s="16" t="s">
        <v>32</v>
      </c>
      <c r="AX468" s="16" t="s">
        <v>76</v>
      </c>
      <c r="AY468" s="291" t="s">
        <v>125</v>
      </c>
    </row>
    <row r="469" s="13" customFormat="1">
      <c r="A469" s="13"/>
      <c r="B469" s="234"/>
      <c r="C469" s="235"/>
      <c r="D469" s="236" t="s">
        <v>134</v>
      </c>
      <c r="E469" s="237" t="s">
        <v>1</v>
      </c>
      <c r="F469" s="238" t="s">
        <v>769</v>
      </c>
      <c r="G469" s="235"/>
      <c r="H469" s="237" t="s">
        <v>1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134</v>
      </c>
      <c r="AU469" s="244" t="s">
        <v>86</v>
      </c>
      <c r="AV469" s="13" t="s">
        <v>84</v>
      </c>
      <c r="AW469" s="13" t="s">
        <v>32</v>
      </c>
      <c r="AX469" s="13" t="s">
        <v>76</v>
      </c>
      <c r="AY469" s="244" t="s">
        <v>125</v>
      </c>
    </row>
    <row r="470" s="13" customFormat="1">
      <c r="A470" s="13"/>
      <c r="B470" s="234"/>
      <c r="C470" s="235"/>
      <c r="D470" s="236" t="s">
        <v>134</v>
      </c>
      <c r="E470" s="237" t="s">
        <v>1</v>
      </c>
      <c r="F470" s="238" t="s">
        <v>770</v>
      </c>
      <c r="G470" s="235"/>
      <c r="H470" s="237" t="s">
        <v>1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134</v>
      </c>
      <c r="AU470" s="244" t="s">
        <v>86</v>
      </c>
      <c r="AV470" s="13" t="s">
        <v>84</v>
      </c>
      <c r="AW470" s="13" t="s">
        <v>32</v>
      </c>
      <c r="AX470" s="13" t="s">
        <v>76</v>
      </c>
      <c r="AY470" s="244" t="s">
        <v>125</v>
      </c>
    </row>
    <row r="471" s="14" customFormat="1">
      <c r="A471" s="14"/>
      <c r="B471" s="245"/>
      <c r="C471" s="246"/>
      <c r="D471" s="236" t="s">
        <v>134</v>
      </c>
      <c r="E471" s="247" t="s">
        <v>1</v>
      </c>
      <c r="F471" s="248" t="s">
        <v>771</v>
      </c>
      <c r="G471" s="246"/>
      <c r="H471" s="249">
        <v>28.463000000000001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134</v>
      </c>
      <c r="AU471" s="255" t="s">
        <v>86</v>
      </c>
      <c r="AV471" s="14" t="s">
        <v>86</v>
      </c>
      <c r="AW471" s="14" t="s">
        <v>32</v>
      </c>
      <c r="AX471" s="14" t="s">
        <v>76</v>
      </c>
      <c r="AY471" s="255" t="s">
        <v>125</v>
      </c>
    </row>
    <row r="472" s="13" customFormat="1">
      <c r="A472" s="13"/>
      <c r="B472" s="234"/>
      <c r="C472" s="235"/>
      <c r="D472" s="236" t="s">
        <v>134</v>
      </c>
      <c r="E472" s="237" t="s">
        <v>1</v>
      </c>
      <c r="F472" s="238" t="s">
        <v>772</v>
      </c>
      <c r="G472" s="235"/>
      <c r="H472" s="237" t="s">
        <v>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134</v>
      </c>
      <c r="AU472" s="244" t="s">
        <v>86</v>
      </c>
      <c r="AV472" s="13" t="s">
        <v>84</v>
      </c>
      <c r="AW472" s="13" t="s">
        <v>32</v>
      </c>
      <c r="AX472" s="13" t="s">
        <v>76</v>
      </c>
      <c r="AY472" s="244" t="s">
        <v>125</v>
      </c>
    </row>
    <row r="473" s="14" customFormat="1">
      <c r="A473" s="14"/>
      <c r="B473" s="245"/>
      <c r="C473" s="246"/>
      <c r="D473" s="236" t="s">
        <v>134</v>
      </c>
      <c r="E473" s="247" t="s">
        <v>1</v>
      </c>
      <c r="F473" s="248" t="s">
        <v>773</v>
      </c>
      <c r="G473" s="246"/>
      <c r="H473" s="249">
        <v>12.1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134</v>
      </c>
      <c r="AU473" s="255" t="s">
        <v>86</v>
      </c>
      <c r="AV473" s="14" t="s">
        <v>86</v>
      </c>
      <c r="AW473" s="14" t="s">
        <v>32</v>
      </c>
      <c r="AX473" s="14" t="s">
        <v>76</v>
      </c>
      <c r="AY473" s="255" t="s">
        <v>125</v>
      </c>
    </row>
    <row r="474" s="16" customFormat="1">
      <c r="A474" s="16"/>
      <c r="B474" s="281"/>
      <c r="C474" s="282"/>
      <c r="D474" s="236" t="s">
        <v>134</v>
      </c>
      <c r="E474" s="283" t="s">
        <v>1</v>
      </c>
      <c r="F474" s="284" t="s">
        <v>768</v>
      </c>
      <c r="G474" s="282"/>
      <c r="H474" s="285">
        <v>40.563000000000002</v>
      </c>
      <c r="I474" s="286"/>
      <c r="J474" s="282"/>
      <c r="K474" s="282"/>
      <c r="L474" s="287"/>
      <c r="M474" s="288"/>
      <c r="N474" s="289"/>
      <c r="O474" s="289"/>
      <c r="P474" s="289"/>
      <c r="Q474" s="289"/>
      <c r="R474" s="289"/>
      <c r="S474" s="289"/>
      <c r="T474" s="290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91" t="s">
        <v>134</v>
      </c>
      <c r="AU474" s="291" t="s">
        <v>86</v>
      </c>
      <c r="AV474" s="16" t="s">
        <v>141</v>
      </c>
      <c r="AW474" s="16" t="s">
        <v>32</v>
      </c>
      <c r="AX474" s="16" t="s">
        <v>76</v>
      </c>
      <c r="AY474" s="291" t="s">
        <v>125</v>
      </c>
    </row>
    <row r="475" s="15" customFormat="1">
      <c r="A475" s="15"/>
      <c r="B475" s="259"/>
      <c r="C475" s="260"/>
      <c r="D475" s="236" t="s">
        <v>134</v>
      </c>
      <c r="E475" s="261" t="s">
        <v>1</v>
      </c>
      <c r="F475" s="262" t="s">
        <v>235</v>
      </c>
      <c r="G475" s="260"/>
      <c r="H475" s="263">
        <v>663.79700000000003</v>
      </c>
      <c r="I475" s="264"/>
      <c r="J475" s="260"/>
      <c r="K475" s="260"/>
      <c r="L475" s="265"/>
      <c r="M475" s="266"/>
      <c r="N475" s="267"/>
      <c r="O475" s="267"/>
      <c r="P475" s="267"/>
      <c r="Q475" s="267"/>
      <c r="R475" s="267"/>
      <c r="S475" s="267"/>
      <c r="T475" s="268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9" t="s">
        <v>134</v>
      </c>
      <c r="AU475" s="269" t="s">
        <v>86</v>
      </c>
      <c r="AV475" s="15" t="s">
        <v>147</v>
      </c>
      <c r="AW475" s="15" t="s">
        <v>32</v>
      </c>
      <c r="AX475" s="15" t="s">
        <v>84</v>
      </c>
      <c r="AY475" s="269" t="s">
        <v>125</v>
      </c>
    </row>
    <row r="476" s="2" customFormat="1" ht="37.8" customHeight="1">
      <c r="A476" s="39"/>
      <c r="B476" s="40"/>
      <c r="C476" s="220" t="s">
        <v>774</v>
      </c>
      <c r="D476" s="220" t="s">
        <v>128</v>
      </c>
      <c r="E476" s="221" t="s">
        <v>775</v>
      </c>
      <c r="F476" s="222" t="s">
        <v>756</v>
      </c>
      <c r="G476" s="223" t="s">
        <v>261</v>
      </c>
      <c r="H476" s="224">
        <v>663.79700000000003</v>
      </c>
      <c r="I476" s="225"/>
      <c r="J476" s="226">
        <f>ROUND(I476*H476,2)</f>
        <v>0</v>
      </c>
      <c r="K476" s="227"/>
      <c r="L476" s="45"/>
      <c r="M476" s="228" t="s">
        <v>1</v>
      </c>
      <c r="N476" s="229" t="s">
        <v>41</v>
      </c>
      <c r="O476" s="92"/>
      <c r="P476" s="230">
        <f>O476*H476</f>
        <v>0</v>
      </c>
      <c r="Q476" s="230">
        <v>0</v>
      </c>
      <c r="R476" s="230">
        <f>Q476*H476</f>
        <v>0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147</v>
      </c>
      <c r="AT476" s="232" t="s">
        <v>128</v>
      </c>
      <c r="AU476" s="232" t="s">
        <v>86</v>
      </c>
      <c r="AY476" s="18" t="s">
        <v>125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84</v>
      </c>
      <c r="BK476" s="233">
        <f>ROUND(I476*H476,2)</f>
        <v>0</v>
      </c>
      <c r="BL476" s="18" t="s">
        <v>147</v>
      </c>
      <c r="BM476" s="232" t="s">
        <v>776</v>
      </c>
    </row>
    <row r="477" s="14" customFormat="1">
      <c r="A477" s="14"/>
      <c r="B477" s="245"/>
      <c r="C477" s="246"/>
      <c r="D477" s="236" t="s">
        <v>134</v>
      </c>
      <c r="E477" s="247" t="s">
        <v>1</v>
      </c>
      <c r="F477" s="248" t="s">
        <v>777</v>
      </c>
      <c r="G477" s="246"/>
      <c r="H477" s="249">
        <v>663.79700000000003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134</v>
      </c>
      <c r="AU477" s="255" t="s">
        <v>86</v>
      </c>
      <c r="AV477" s="14" t="s">
        <v>86</v>
      </c>
      <c r="AW477" s="14" t="s">
        <v>32</v>
      </c>
      <c r="AX477" s="14" t="s">
        <v>84</v>
      </c>
      <c r="AY477" s="255" t="s">
        <v>125</v>
      </c>
    </row>
    <row r="478" s="2" customFormat="1" ht="44.25" customHeight="1">
      <c r="A478" s="39"/>
      <c r="B478" s="40"/>
      <c r="C478" s="220" t="s">
        <v>778</v>
      </c>
      <c r="D478" s="220" t="s">
        <v>128</v>
      </c>
      <c r="E478" s="221" t="s">
        <v>779</v>
      </c>
      <c r="F478" s="222" t="s">
        <v>780</v>
      </c>
      <c r="G478" s="223" t="s">
        <v>261</v>
      </c>
      <c r="H478" s="224">
        <v>447.464</v>
      </c>
      <c r="I478" s="225"/>
      <c r="J478" s="226">
        <f>ROUND(I478*H478,2)</f>
        <v>0</v>
      </c>
      <c r="K478" s="227"/>
      <c r="L478" s="45"/>
      <c r="M478" s="228" t="s">
        <v>1</v>
      </c>
      <c r="N478" s="229" t="s">
        <v>41</v>
      </c>
      <c r="O478" s="92"/>
      <c r="P478" s="230">
        <f>O478*H478</f>
        <v>0</v>
      </c>
      <c r="Q478" s="230">
        <v>0</v>
      </c>
      <c r="R478" s="230">
        <f>Q478*H478</f>
        <v>0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147</v>
      </c>
      <c r="AT478" s="232" t="s">
        <v>128</v>
      </c>
      <c r="AU478" s="232" t="s">
        <v>86</v>
      </c>
      <c r="AY478" s="18" t="s">
        <v>125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84</v>
      </c>
      <c r="BK478" s="233">
        <f>ROUND(I478*H478,2)</f>
        <v>0</v>
      </c>
      <c r="BL478" s="18" t="s">
        <v>147</v>
      </c>
      <c r="BM478" s="232" t="s">
        <v>781</v>
      </c>
    </row>
    <row r="479" s="14" customFormat="1">
      <c r="A479" s="14"/>
      <c r="B479" s="245"/>
      <c r="C479" s="246"/>
      <c r="D479" s="236" t="s">
        <v>134</v>
      </c>
      <c r="E479" s="247" t="s">
        <v>1</v>
      </c>
      <c r="F479" s="248" t="s">
        <v>782</v>
      </c>
      <c r="G479" s="246"/>
      <c r="H479" s="249">
        <v>447.464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134</v>
      </c>
      <c r="AU479" s="255" t="s">
        <v>86</v>
      </c>
      <c r="AV479" s="14" t="s">
        <v>86</v>
      </c>
      <c r="AW479" s="14" t="s">
        <v>32</v>
      </c>
      <c r="AX479" s="14" t="s">
        <v>84</v>
      </c>
      <c r="AY479" s="255" t="s">
        <v>125</v>
      </c>
    </row>
    <row r="480" s="2" customFormat="1" ht="16.5" customHeight="1">
      <c r="A480" s="39"/>
      <c r="B480" s="40"/>
      <c r="C480" s="220" t="s">
        <v>783</v>
      </c>
      <c r="D480" s="220" t="s">
        <v>128</v>
      </c>
      <c r="E480" s="221" t="s">
        <v>784</v>
      </c>
      <c r="F480" s="222" t="s">
        <v>785</v>
      </c>
      <c r="G480" s="223" t="s">
        <v>261</v>
      </c>
      <c r="H480" s="224">
        <v>40.563000000000002</v>
      </c>
      <c r="I480" s="225"/>
      <c r="J480" s="226">
        <f>ROUND(I480*H480,2)</f>
        <v>0</v>
      </c>
      <c r="K480" s="227"/>
      <c r="L480" s="45"/>
      <c r="M480" s="228" t="s">
        <v>1</v>
      </c>
      <c r="N480" s="229" t="s">
        <v>41</v>
      </c>
      <c r="O480" s="92"/>
      <c r="P480" s="230">
        <f>O480*H480</f>
        <v>0</v>
      </c>
      <c r="Q480" s="230">
        <v>0</v>
      </c>
      <c r="R480" s="230">
        <f>Q480*H480</f>
        <v>0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147</v>
      </c>
      <c r="AT480" s="232" t="s">
        <v>128</v>
      </c>
      <c r="AU480" s="232" t="s">
        <v>86</v>
      </c>
      <c r="AY480" s="18" t="s">
        <v>125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8" t="s">
        <v>84</v>
      </c>
      <c r="BK480" s="233">
        <f>ROUND(I480*H480,2)</f>
        <v>0</v>
      </c>
      <c r="BL480" s="18" t="s">
        <v>147</v>
      </c>
      <c r="BM480" s="232" t="s">
        <v>786</v>
      </c>
    </row>
    <row r="481" s="13" customFormat="1">
      <c r="A481" s="13"/>
      <c r="B481" s="234"/>
      <c r="C481" s="235"/>
      <c r="D481" s="236" t="s">
        <v>134</v>
      </c>
      <c r="E481" s="237" t="s">
        <v>1</v>
      </c>
      <c r="F481" s="238" t="s">
        <v>770</v>
      </c>
      <c r="G481" s="235"/>
      <c r="H481" s="237" t="s">
        <v>1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134</v>
      </c>
      <c r="AU481" s="244" t="s">
        <v>86</v>
      </c>
      <c r="AV481" s="13" t="s">
        <v>84</v>
      </c>
      <c r="AW481" s="13" t="s">
        <v>32</v>
      </c>
      <c r="AX481" s="13" t="s">
        <v>76</v>
      </c>
      <c r="AY481" s="244" t="s">
        <v>125</v>
      </c>
    </row>
    <row r="482" s="14" customFormat="1">
      <c r="A482" s="14"/>
      <c r="B482" s="245"/>
      <c r="C482" s="246"/>
      <c r="D482" s="236" t="s">
        <v>134</v>
      </c>
      <c r="E482" s="247" t="s">
        <v>1</v>
      </c>
      <c r="F482" s="248" t="s">
        <v>771</v>
      </c>
      <c r="G482" s="246"/>
      <c r="H482" s="249">
        <v>28.463000000000001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134</v>
      </c>
      <c r="AU482" s="255" t="s">
        <v>86</v>
      </c>
      <c r="AV482" s="14" t="s">
        <v>86</v>
      </c>
      <c r="AW482" s="14" t="s">
        <v>32</v>
      </c>
      <c r="AX482" s="14" t="s">
        <v>76</v>
      </c>
      <c r="AY482" s="255" t="s">
        <v>125</v>
      </c>
    </row>
    <row r="483" s="13" customFormat="1">
      <c r="A483" s="13"/>
      <c r="B483" s="234"/>
      <c r="C483" s="235"/>
      <c r="D483" s="236" t="s">
        <v>134</v>
      </c>
      <c r="E483" s="237" t="s">
        <v>1</v>
      </c>
      <c r="F483" s="238" t="s">
        <v>772</v>
      </c>
      <c r="G483" s="235"/>
      <c r="H483" s="237" t="s">
        <v>1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134</v>
      </c>
      <c r="AU483" s="244" t="s">
        <v>86</v>
      </c>
      <c r="AV483" s="13" t="s">
        <v>84</v>
      </c>
      <c r="AW483" s="13" t="s">
        <v>32</v>
      </c>
      <c r="AX483" s="13" t="s">
        <v>76</v>
      </c>
      <c r="AY483" s="244" t="s">
        <v>125</v>
      </c>
    </row>
    <row r="484" s="14" customFormat="1">
      <c r="A484" s="14"/>
      <c r="B484" s="245"/>
      <c r="C484" s="246"/>
      <c r="D484" s="236" t="s">
        <v>134</v>
      </c>
      <c r="E484" s="247" t="s">
        <v>1</v>
      </c>
      <c r="F484" s="248" t="s">
        <v>773</v>
      </c>
      <c r="G484" s="246"/>
      <c r="H484" s="249">
        <v>12.1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134</v>
      </c>
      <c r="AU484" s="255" t="s">
        <v>86</v>
      </c>
      <c r="AV484" s="14" t="s">
        <v>86</v>
      </c>
      <c r="AW484" s="14" t="s">
        <v>32</v>
      </c>
      <c r="AX484" s="14" t="s">
        <v>76</v>
      </c>
      <c r="AY484" s="255" t="s">
        <v>125</v>
      </c>
    </row>
    <row r="485" s="15" customFormat="1">
      <c r="A485" s="15"/>
      <c r="B485" s="259"/>
      <c r="C485" s="260"/>
      <c r="D485" s="236" t="s">
        <v>134</v>
      </c>
      <c r="E485" s="261" t="s">
        <v>1</v>
      </c>
      <c r="F485" s="262" t="s">
        <v>235</v>
      </c>
      <c r="G485" s="260"/>
      <c r="H485" s="263">
        <v>40.563000000000002</v>
      </c>
      <c r="I485" s="264"/>
      <c r="J485" s="260"/>
      <c r="K485" s="260"/>
      <c r="L485" s="265"/>
      <c r="M485" s="266"/>
      <c r="N485" s="267"/>
      <c r="O485" s="267"/>
      <c r="P485" s="267"/>
      <c r="Q485" s="267"/>
      <c r="R485" s="267"/>
      <c r="S485" s="267"/>
      <c r="T485" s="26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9" t="s">
        <v>134</v>
      </c>
      <c r="AU485" s="269" t="s">
        <v>86</v>
      </c>
      <c r="AV485" s="15" t="s">
        <v>147</v>
      </c>
      <c r="AW485" s="15" t="s">
        <v>32</v>
      </c>
      <c r="AX485" s="15" t="s">
        <v>84</v>
      </c>
      <c r="AY485" s="269" t="s">
        <v>125</v>
      </c>
    </row>
    <row r="486" s="12" customFormat="1" ht="22.8" customHeight="1">
      <c r="A486" s="12"/>
      <c r="B486" s="204"/>
      <c r="C486" s="205"/>
      <c r="D486" s="206" t="s">
        <v>75</v>
      </c>
      <c r="E486" s="218" t="s">
        <v>787</v>
      </c>
      <c r="F486" s="218" t="s">
        <v>788</v>
      </c>
      <c r="G486" s="205"/>
      <c r="H486" s="205"/>
      <c r="I486" s="208"/>
      <c r="J486" s="219">
        <f>BK486</f>
        <v>0</v>
      </c>
      <c r="K486" s="205"/>
      <c r="L486" s="210"/>
      <c r="M486" s="211"/>
      <c r="N486" s="212"/>
      <c r="O486" s="212"/>
      <c r="P486" s="213">
        <f>SUM(P487:P488)</f>
        <v>0</v>
      </c>
      <c r="Q486" s="212"/>
      <c r="R486" s="213">
        <f>SUM(R487:R488)</f>
        <v>0</v>
      </c>
      <c r="S486" s="212"/>
      <c r="T486" s="214">
        <f>SUM(T487:T488)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5" t="s">
        <v>84</v>
      </c>
      <c r="AT486" s="216" t="s">
        <v>75</v>
      </c>
      <c r="AU486" s="216" t="s">
        <v>84</v>
      </c>
      <c r="AY486" s="215" t="s">
        <v>125</v>
      </c>
      <c r="BK486" s="217">
        <f>SUM(BK487:BK488)</f>
        <v>0</v>
      </c>
    </row>
    <row r="487" s="2" customFormat="1" ht="44.25" customHeight="1">
      <c r="A487" s="39"/>
      <c r="B487" s="40"/>
      <c r="C487" s="220" t="s">
        <v>789</v>
      </c>
      <c r="D487" s="220" t="s">
        <v>128</v>
      </c>
      <c r="E487" s="221" t="s">
        <v>790</v>
      </c>
      <c r="F487" s="222" t="s">
        <v>791</v>
      </c>
      <c r="G487" s="223" t="s">
        <v>261</v>
      </c>
      <c r="H487" s="224">
        <v>474.42000000000002</v>
      </c>
      <c r="I487" s="225"/>
      <c r="J487" s="226">
        <f>ROUND(I487*H487,2)</f>
        <v>0</v>
      </c>
      <c r="K487" s="227"/>
      <c r="L487" s="45"/>
      <c r="M487" s="228" t="s">
        <v>1</v>
      </c>
      <c r="N487" s="229" t="s">
        <v>41</v>
      </c>
      <c r="O487" s="92"/>
      <c r="P487" s="230">
        <f>O487*H487</f>
        <v>0</v>
      </c>
      <c r="Q487" s="230">
        <v>0</v>
      </c>
      <c r="R487" s="230">
        <f>Q487*H487</f>
        <v>0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147</v>
      </c>
      <c r="AT487" s="232" t="s">
        <v>128</v>
      </c>
      <c r="AU487" s="232" t="s">
        <v>86</v>
      </c>
      <c r="AY487" s="18" t="s">
        <v>125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8" t="s">
        <v>84</v>
      </c>
      <c r="BK487" s="233">
        <f>ROUND(I487*H487,2)</f>
        <v>0</v>
      </c>
      <c r="BL487" s="18" t="s">
        <v>147</v>
      </c>
      <c r="BM487" s="232" t="s">
        <v>792</v>
      </c>
    </row>
    <row r="488" s="2" customFormat="1" ht="55.5" customHeight="1">
      <c r="A488" s="39"/>
      <c r="B488" s="40"/>
      <c r="C488" s="220" t="s">
        <v>793</v>
      </c>
      <c r="D488" s="220" t="s">
        <v>128</v>
      </c>
      <c r="E488" s="221" t="s">
        <v>794</v>
      </c>
      <c r="F488" s="222" t="s">
        <v>795</v>
      </c>
      <c r="G488" s="223" t="s">
        <v>261</v>
      </c>
      <c r="H488" s="224">
        <v>474.42000000000002</v>
      </c>
      <c r="I488" s="225"/>
      <c r="J488" s="226">
        <f>ROUND(I488*H488,2)</f>
        <v>0</v>
      </c>
      <c r="K488" s="227"/>
      <c r="L488" s="45"/>
      <c r="M488" s="292" t="s">
        <v>1</v>
      </c>
      <c r="N488" s="293" t="s">
        <v>41</v>
      </c>
      <c r="O488" s="294"/>
      <c r="P488" s="295">
        <f>O488*H488</f>
        <v>0</v>
      </c>
      <c r="Q488" s="295">
        <v>0</v>
      </c>
      <c r="R488" s="295">
        <f>Q488*H488</f>
        <v>0</v>
      </c>
      <c r="S488" s="295">
        <v>0</v>
      </c>
      <c r="T488" s="29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2" t="s">
        <v>147</v>
      </c>
      <c r="AT488" s="232" t="s">
        <v>128</v>
      </c>
      <c r="AU488" s="232" t="s">
        <v>86</v>
      </c>
      <c r="AY488" s="18" t="s">
        <v>125</v>
      </c>
      <c r="BE488" s="233">
        <f>IF(N488="základní",J488,0)</f>
        <v>0</v>
      </c>
      <c r="BF488" s="233">
        <f>IF(N488="snížená",J488,0)</f>
        <v>0</v>
      </c>
      <c r="BG488" s="233">
        <f>IF(N488="zákl. přenesená",J488,0)</f>
        <v>0</v>
      </c>
      <c r="BH488" s="233">
        <f>IF(N488="sníž. přenesená",J488,0)</f>
        <v>0</v>
      </c>
      <c r="BI488" s="233">
        <f>IF(N488="nulová",J488,0)</f>
        <v>0</v>
      </c>
      <c r="BJ488" s="18" t="s">
        <v>84</v>
      </c>
      <c r="BK488" s="233">
        <f>ROUND(I488*H488,2)</f>
        <v>0</v>
      </c>
      <c r="BL488" s="18" t="s">
        <v>147</v>
      </c>
      <c r="BM488" s="232" t="s">
        <v>796</v>
      </c>
    </row>
    <row r="489" s="2" customFormat="1" ht="6.96" customHeight="1">
      <c r="A489" s="39"/>
      <c r="B489" s="67"/>
      <c r="C489" s="68"/>
      <c r="D489" s="68"/>
      <c r="E489" s="68"/>
      <c r="F489" s="68"/>
      <c r="G489" s="68"/>
      <c r="H489" s="68"/>
      <c r="I489" s="68"/>
      <c r="J489" s="68"/>
      <c r="K489" s="68"/>
      <c r="L489" s="45"/>
      <c r="M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</row>
  </sheetData>
  <sheetProtection sheet="1" autoFilter="0" formatColumns="0" formatRows="0" objects="1" scenarios="1" spinCount="100000" saltValue="EGpV0yy4+dj0Sxev8i6rcdeMhT4UzRACcD/59nkqO+BrtJw2KjLbv5PbhbGgugQoVbPTK8sGPd5d3rxWYEh2kQ==" hashValue="PnB7S8DFJFOaoSnOWsYpRAiTO23RigmDXI0jJ5xZYErCd7KdCAB8OaEZlTH1sYfeqaHssfn+5f2vye/0UDP/RQ==" algorithmName="SHA-512" password="CA9C"/>
  <autoFilter ref="C126:K48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revitalizace autobusového nádraží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ROUND((SUM(BE127:BE476)),  2)</f>
        <v>0</v>
      </c>
      <c r="G33" s="39"/>
      <c r="H33" s="39"/>
      <c r="I33" s="156">
        <v>0.20999999999999999</v>
      </c>
      <c r="J33" s="155">
        <f>ROUND(((SUM(BE127:BE476))*I33),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ROUND((SUM(BF127:BF476)),  2)</f>
        <v>0</v>
      </c>
      <c r="G34" s="39"/>
      <c r="H34" s="39"/>
      <c r="I34" s="156">
        <v>0.14999999999999999</v>
      </c>
      <c r="J34" s="155">
        <f>ROUND(((SUM(BF127:BF476))*I34),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ROUND((SUM(BG127:BG476)),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ROUND((SUM(BH127:BH476)),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ROUND((SUM(BI127:BI476)),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revitalizace autobusového nádraží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102 - Parkovací stání a chodníky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- Bahňák</v>
      </c>
      <c r="G89" s="41"/>
      <c r="H89" s="41"/>
      <c r="I89" s="33" t="s">
        <v>22</v>
      </c>
      <c r="J89" s="80" t="str">
        <f>IF(J12="","",J12)</f>
        <v>22. 9. 2021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214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215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216</v>
      </c>
      <c r="E99" s="189"/>
      <c r="F99" s="189"/>
      <c r="G99" s="189"/>
      <c r="H99" s="189"/>
      <c r="I99" s="189"/>
      <c r="J99" s="190">
        <f>J146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798</v>
      </c>
      <c r="E100" s="189"/>
      <c r="F100" s="189"/>
      <c r="G100" s="189"/>
      <c r="H100" s="189"/>
      <c r="I100" s="189"/>
      <c r="J100" s="190">
        <f>J201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217</v>
      </c>
      <c r="E101" s="189"/>
      <c r="F101" s="189"/>
      <c r="G101" s="189"/>
      <c r="H101" s="189"/>
      <c r="I101" s="189"/>
      <c r="J101" s="190">
        <f>J262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218</v>
      </c>
      <c r="E102" s="189"/>
      <c r="F102" s="189"/>
      <c r="G102" s="189"/>
      <c r="H102" s="189"/>
      <c r="I102" s="189"/>
      <c r="J102" s="190">
        <f>J266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220</v>
      </c>
      <c r="E103" s="189"/>
      <c r="F103" s="189"/>
      <c r="G103" s="189"/>
      <c r="H103" s="189"/>
      <c r="I103" s="189"/>
      <c r="J103" s="190">
        <f>J279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221</v>
      </c>
      <c r="E104" s="189"/>
      <c r="F104" s="189"/>
      <c r="G104" s="189"/>
      <c r="H104" s="189"/>
      <c r="I104" s="189"/>
      <c r="J104" s="190">
        <f>J341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222</v>
      </c>
      <c r="E105" s="189"/>
      <c r="F105" s="189"/>
      <c r="G105" s="189"/>
      <c r="H105" s="189"/>
      <c r="I105" s="189"/>
      <c r="J105" s="190">
        <f>J348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223</v>
      </c>
      <c r="E106" s="189"/>
      <c r="F106" s="189"/>
      <c r="G106" s="189"/>
      <c r="H106" s="189"/>
      <c r="I106" s="189"/>
      <c r="J106" s="190">
        <f>J428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224</v>
      </c>
      <c r="E107" s="189"/>
      <c r="F107" s="189"/>
      <c r="G107" s="189"/>
      <c r="H107" s="189"/>
      <c r="I107" s="189"/>
      <c r="J107" s="190">
        <f>J474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109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Otrokovice - revitalizace autobusového nádraží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 102 - Parkovací stání a chodníky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Otrokovice - Bahňák</v>
      </c>
      <c r="G121" s="41"/>
      <c r="H121" s="41"/>
      <c r="I121" s="33" t="s">
        <v>22</v>
      </c>
      <c r="J121" s="80" t="str">
        <f>IF(J12="","",J12)</f>
        <v>22. 9. 2021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Město Otrokovice</v>
      </c>
      <c r="G123" s="41"/>
      <c r="H123" s="41"/>
      <c r="I123" s="33" t="s">
        <v>30</v>
      </c>
      <c r="J123" s="37" t="str">
        <f>E21</f>
        <v>M.Sedlářová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>Ing.L.Alster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110</v>
      </c>
      <c r="D126" s="195" t="s">
        <v>61</v>
      </c>
      <c r="E126" s="195" t="s">
        <v>57</v>
      </c>
      <c r="F126" s="195" t="s">
        <v>58</v>
      </c>
      <c r="G126" s="195" t="s">
        <v>111</v>
      </c>
      <c r="H126" s="195" t="s">
        <v>112</v>
      </c>
      <c r="I126" s="195" t="s">
        <v>113</v>
      </c>
      <c r="J126" s="196" t="s">
        <v>101</v>
      </c>
      <c r="K126" s="197" t="s">
        <v>114</v>
      </c>
      <c r="L126" s="198"/>
      <c r="M126" s="101" t="s">
        <v>1</v>
      </c>
      <c r="N126" s="102" t="s">
        <v>40</v>
      </c>
      <c r="O126" s="102" t="s">
        <v>115</v>
      </c>
      <c r="P126" s="102" t="s">
        <v>116</v>
      </c>
      <c r="Q126" s="102" t="s">
        <v>117</v>
      </c>
      <c r="R126" s="102" t="s">
        <v>118</v>
      </c>
      <c r="S126" s="102" t="s">
        <v>119</v>
      </c>
      <c r="T126" s="103" t="s">
        <v>120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121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</f>
        <v>0</v>
      </c>
      <c r="Q127" s="105"/>
      <c r="R127" s="201">
        <f>R128</f>
        <v>611.55300388000001</v>
      </c>
      <c r="S127" s="105"/>
      <c r="T127" s="202">
        <f>T128</f>
        <v>494.99299999999994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103</v>
      </c>
      <c r="BK127" s="203">
        <f>BK128</f>
        <v>0</v>
      </c>
    </row>
    <row r="128" s="12" customFormat="1" ht="25.92" customHeight="1">
      <c r="A128" s="12"/>
      <c r="B128" s="204"/>
      <c r="C128" s="205"/>
      <c r="D128" s="206" t="s">
        <v>75</v>
      </c>
      <c r="E128" s="207" t="s">
        <v>225</v>
      </c>
      <c r="F128" s="207" t="s">
        <v>226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P129+P146+P201+P262+P266+P279+P341+P348+P428+P474</f>
        <v>0</v>
      </c>
      <c r="Q128" s="212"/>
      <c r="R128" s="213">
        <f>R129+R146+R201+R262+R266+R279+R341+R348+R428+R474</f>
        <v>611.55300388000001</v>
      </c>
      <c r="S128" s="212"/>
      <c r="T128" s="214">
        <f>T129+T146+T201+T262+T266+T279+T341+T348+T428+T474</f>
        <v>494.99299999999994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84</v>
      </c>
      <c r="AT128" s="216" t="s">
        <v>75</v>
      </c>
      <c r="AU128" s="216" t="s">
        <v>76</v>
      </c>
      <c r="AY128" s="215" t="s">
        <v>125</v>
      </c>
      <c r="BK128" s="217">
        <f>BK129+BK146+BK201+BK262+BK266+BK279+BK341+BK348+BK428+BK474</f>
        <v>0</v>
      </c>
    </row>
    <row r="129" s="12" customFormat="1" ht="22.8" customHeight="1">
      <c r="A129" s="12"/>
      <c r="B129" s="204"/>
      <c r="C129" s="205"/>
      <c r="D129" s="206" t="s">
        <v>75</v>
      </c>
      <c r="E129" s="218" t="s">
        <v>84</v>
      </c>
      <c r="F129" s="218" t="s">
        <v>227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SUM(P130:P145)</f>
        <v>0</v>
      </c>
      <c r="Q129" s="212"/>
      <c r="R129" s="213">
        <f>SUM(R130:R145)</f>
        <v>0</v>
      </c>
      <c r="S129" s="212"/>
      <c r="T129" s="214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84</v>
      </c>
      <c r="AY129" s="215" t="s">
        <v>125</v>
      </c>
      <c r="BK129" s="217">
        <f>SUM(BK130:BK145)</f>
        <v>0</v>
      </c>
    </row>
    <row r="130" s="2" customFormat="1" ht="37.8" customHeight="1">
      <c r="A130" s="39"/>
      <c r="B130" s="40"/>
      <c r="C130" s="220" t="s">
        <v>84</v>
      </c>
      <c r="D130" s="220" t="s">
        <v>128</v>
      </c>
      <c r="E130" s="221" t="s">
        <v>228</v>
      </c>
      <c r="F130" s="222" t="s">
        <v>229</v>
      </c>
      <c r="G130" s="223" t="s">
        <v>230</v>
      </c>
      <c r="H130" s="224">
        <v>292.89999999999998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147</v>
      </c>
      <c r="AT130" s="232" t="s">
        <v>128</v>
      </c>
      <c r="AU130" s="232" t="s">
        <v>86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147</v>
      </c>
      <c r="BM130" s="232" t="s">
        <v>799</v>
      </c>
    </row>
    <row r="131" s="14" customFormat="1">
      <c r="A131" s="14"/>
      <c r="B131" s="245"/>
      <c r="C131" s="246"/>
      <c r="D131" s="236" t="s">
        <v>134</v>
      </c>
      <c r="E131" s="247" t="s">
        <v>1</v>
      </c>
      <c r="F131" s="248" t="s">
        <v>800</v>
      </c>
      <c r="G131" s="246"/>
      <c r="H131" s="249">
        <v>169.15000000000001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134</v>
      </c>
      <c r="AU131" s="255" t="s">
        <v>86</v>
      </c>
      <c r="AV131" s="14" t="s">
        <v>86</v>
      </c>
      <c r="AW131" s="14" t="s">
        <v>32</v>
      </c>
      <c r="AX131" s="14" t="s">
        <v>76</v>
      </c>
      <c r="AY131" s="255" t="s">
        <v>125</v>
      </c>
    </row>
    <row r="132" s="13" customFormat="1">
      <c r="A132" s="13"/>
      <c r="B132" s="234"/>
      <c r="C132" s="235"/>
      <c r="D132" s="236" t="s">
        <v>134</v>
      </c>
      <c r="E132" s="237" t="s">
        <v>1</v>
      </c>
      <c r="F132" s="238" t="s">
        <v>233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134</v>
      </c>
      <c r="AU132" s="244" t="s">
        <v>86</v>
      </c>
      <c r="AV132" s="13" t="s">
        <v>84</v>
      </c>
      <c r="AW132" s="13" t="s">
        <v>32</v>
      </c>
      <c r="AX132" s="13" t="s">
        <v>76</v>
      </c>
      <c r="AY132" s="244" t="s">
        <v>125</v>
      </c>
    </row>
    <row r="133" s="14" customFormat="1">
      <c r="A133" s="14"/>
      <c r="B133" s="245"/>
      <c r="C133" s="246"/>
      <c r="D133" s="236" t="s">
        <v>134</v>
      </c>
      <c r="E133" s="247" t="s">
        <v>1</v>
      </c>
      <c r="F133" s="248" t="s">
        <v>801</v>
      </c>
      <c r="G133" s="246"/>
      <c r="H133" s="249">
        <v>123.75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134</v>
      </c>
      <c r="AU133" s="255" t="s">
        <v>86</v>
      </c>
      <c r="AV133" s="14" t="s">
        <v>86</v>
      </c>
      <c r="AW133" s="14" t="s">
        <v>32</v>
      </c>
      <c r="AX133" s="14" t="s">
        <v>76</v>
      </c>
      <c r="AY133" s="255" t="s">
        <v>125</v>
      </c>
    </row>
    <row r="134" s="15" customFormat="1">
      <c r="A134" s="15"/>
      <c r="B134" s="259"/>
      <c r="C134" s="260"/>
      <c r="D134" s="236" t="s">
        <v>134</v>
      </c>
      <c r="E134" s="261" t="s">
        <v>1</v>
      </c>
      <c r="F134" s="262" t="s">
        <v>235</v>
      </c>
      <c r="G134" s="260"/>
      <c r="H134" s="263">
        <v>292.89999999999998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9" t="s">
        <v>134</v>
      </c>
      <c r="AU134" s="269" t="s">
        <v>86</v>
      </c>
      <c r="AV134" s="15" t="s">
        <v>147</v>
      </c>
      <c r="AW134" s="15" t="s">
        <v>32</v>
      </c>
      <c r="AX134" s="15" t="s">
        <v>84</v>
      </c>
      <c r="AY134" s="269" t="s">
        <v>125</v>
      </c>
    </row>
    <row r="135" s="2" customFormat="1" ht="24.15" customHeight="1">
      <c r="A135" s="39"/>
      <c r="B135" s="40"/>
      <c r="C135" s="220" t="s">
        <v>86</v>
      </c>
      <c r="D135" s="220" t="s">
        <v>128</v>
      </c>
      <c r="E135" s="221" t="s">
        <v>244</v>
      </c>
      <c r="F135" s="222" t="s">
        <v>245</v>
      </c>
      <c r="G135" s="223" t="s">
        <v>230</v>
      </c>
      <c r="H135" s="224">
        <v>0.71999999999999997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147</v>
      </c>
      <c r="AT135" s="232" t="s">
        <v>128</v>
      </c>
      <c r="AU135" s="232" t="s">
        <v>86</v>
      </c>
      <c r="AY135" s="18" t="s">
        <v>125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147</v>
      </c>
      <c r="BM135" s="232" t="s">
        <v>802</v>
      </c>
    </row>
    <row r="136" s="13" customFormat="1">
      <c r="A136" s="13"/>
      <c r="B136" s="234"/>
      <c r="C136" s="235"/>
      <c r="D136" s="236" t="s">
        <v>134</v>
      </c>
      <c r="E136" s="237" t="s">
        <v>1</v>
      </c>
      <c r="F136" s="238" t="s">
        <v>249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134</v>
      </c>
      <c r="AU136" s="244" t="s">
        <v>86</v>
      </c>
      <c r="AV136" s="13" t="s">
        <v>84</v>
      </c>
      <c r="AW136" s="13" t="s">
        <v>32</v>
      </c>
      <c r="AX136" s="13" t="s">
        <v>76</v>
      </c>
      <c r="AY136" s="244" t="s">
        <v>125</v>
      </c>
    </row>
    <row r="137" s="14" customFormat="1">
      <c r="A137" s="14"/>
      <c r="B137" s="245"/>
      <c r="C137" s="246"/>
      <c r="D137" s="236" t="s">
        <v>134</v>
      </c>
      <c r="E137" s="247" t="s">
        <v>1</v>
      </c>
      <c r="F137" s="248" t="s">
        <v>803</v>
      </c>
      <c r="G137" s="246"/>
      <c r="H137" s="249">
        <v>0.71999999999999997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134</v>
      </c>
      <c r="AU137" s="255" t="s">
        <v>86</v>
      </c>
      <c r="AV137" s="14" t="s">
        <v>86</v>
      </c>
      <c r="AW137" s="14" t="s">
        <v>32</v>
      </c>
      <c r="AX137" s="14" t="s">
        <v>84</v>
      </c>
      <c r="AY137" s="255" t="s">
        <v>125</v>
      </c>
    </row>
    <row r="138" s="2" customFormat="1" ht="62.7" customHeight="1">
      <c r="A138" s="39"/>
      <c r="B138" s="40"/>
      <c r="C138" s="220" t="s">
        <v>141</v>
      </c>
      <c r="D138" s="220" t="s">
        <v>128</v>
      </c>
      <c r="E138" s="221" t="s">
        <v>251</v>
      </c>
      <c r="F138" s="222" t="s">
        <v>252</v>
      </c>
      <c r="G138" s="223" t="s">
        <v>230</v>
      </c>
      <c r="H138" s="224">
        <v>293.62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147</v>
      </c>
      <c r="AT138" s="232" t="s">
        <v>128</v>
      </c>
      <c r="AU138" s="232" t="s">
        <v>86</v>
      </c>
      <c r="AY138" s="18" t="s">
        <v>125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147</v>
      </c>
      <c r="BM138" s="232" t="s">
        <v>804</v>
      </c>
    </row>
    <row r="139" s="14" customFormat="1">
      <c r="A139" s="14"/>
      <c r="B139" s="245"/>
      <c r="C139" s="246"/>
      <c r="D139" s="236" t="s">
        <v>134</v>
      </c>
      <c r="E139" s="247" t="s">
        <v>1</v>
      </c>
      <c r="F139" s="248" t="s">
        <v>805</v>
      </c>
      <c r="G139" s="246"/>
      <c r="H139" s="249">
        <v>293.62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134</v>
      </c>
      <c r="AU139" s="255" t="s">
        <v>86</v>
      </c>
      <c r="AV139" s="14" t="s">
        <v>86</v>
      </c>
      <c r="AW139" s="14" t="s">
        <v>32</v>
      </c>
      <c r="AX139" s="14" t="s">
        <v>84</v>
      </c>
      <c r="AY139" s="255" t="s">
        <v>125</v>
      </c>
    </row>
    <row r="140" s="2" customFormat="1" ht="44.25" customHeight="1">
      <c r="A140" s="39"/>
      <c r="B140" s="40"/>
      <c r="C140" s="220" t="s">
        <v>147</v>
      </c>
      <c r="D140" s="220" t="s">
        <v>128</v>
      </c>
      <c r="E140" s="221" t="s">
        <v>255</v>
      </c>
      <c r="F140" s="222" t="s">
        <v>256</v>
      </c>
      <c r="G140" s="223" t="s">
        <v>230</v>
      </c>
      <c r="H140" s="224">
        <v>293.62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147</v>
      </c>
      <c r="AT140" s="232" t="s">
        <v>128</v>
      </c>
      <c r="AU140" s="232" t="s">
        <v>86</v>
      </c>
      <c r="AY140" s="18" t="s">
        <v>125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147</v>
      </c>
      <c r="BM140" s="232" t="s">
        <v>806</v>
      </c>
    </row>
    <row r="141" s="14" customFormat="1">
      <c r="A141" s="14"/>
      <c r="B141" s="245"/>
      <c r="C141" s="246"/>
      <c r="D141" s="236" t="s">
        <v>134</v>
      </c>
      <c r="E141" s="247" t="s">
        <v>1</v>
      </c>
      <c r="F141" s="248" t="s">
        <v>807</v>
      </c>
      <c r="G141" s="246"/>
      <c r="H141" s="249">
        <v>293.62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134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125</v>
      </c>
    </row>
    <row r="142" s="2" customFormat="1" ht="44.25" customHeight="1">
      <c r="A142" s="39"/>
      <c r="B142" s="40"/>
      <c r="C142" s="220" t="s">
        <v>124</v>
      </c>
      <c r="D142" s="220" t="s">
        <v>128</v>
      </c>
      <c r="E142" s="221" t="s">
        <v>259</v>
      </c>
      <c r="F142" s="222" t="s">
        <v>260</v>
      </c>
      <c r="G142" s="223" t="s">
        <v>261</v>
      </c>
      <c r="H142" s="224">
        <v>499.154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147</v>
      </c>
      <c r="AT142" s="232" t="s">
        <v>128</v>
      </c>
      <c r="AU142" s="232" t="s">
        <v>86</v>
      </c>
      <c r="AY142" s="18" t="s">
        <v>125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147</v>
      </c>
      <c r="BM142" s="232" t="s">
        <v>808</v>
      </c>
    </row>
    <row r="143" s="14" customFormat="1">
      <c r="A143" s="14"/>
      <c r="B143" s="245"/>
      <c r="C143" s="246"/>
      <c r="D143" s="236" t="s">
        <v>134</v>
      </c>
      <c r="E143" s="247" t="s">
        <v>1</v>
      </c>
      <c r="F143" s="248" t="s">
        <v>809</v>
      </c>
      <c r="G143" s="246"/>
      <c r="H143" s="249">
        <v>499.154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134</v>
      </c>
      <c r="AU143" s="255" t="s">
        <v>86</v>
      </c>
      <c r="AV143" s="14" t="s">
        <v>86</v>
      </c>
      <c r="AW143" s="14" t="s">
        <v>32</v>
      </c>
      <c r="AX143" s="14" t="s">
        <v>84</v>
      </c>
      <c r="AY143" s="255" t="s">
        <v>125</v>
      </c>
    </row>
    <row r="144" s="2" customFormat="1" ht="24.15" customHeight="1">
      <c r="A144" s="39"/>
      <c r="B144" s="40"/>
      <c r="C144" s="220" t="s">
        <v>159</v>
      </c>
      <c r="D144" s="220" t="s">
        <v>128</v>
      </c>
      <c r="E144" s="221" t="s">
        <v>289</v>
      </c>
      <c r="F144" s="222" t="s">
        <v>290</v>
      </c>
      <c r="G144" s="223" t="s">
        <v>291</v>
      </c>
      <c r="H144" s="224">
        <v>1264.25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147</v>
      </c>
      <c r="AT144" s="232" t="s">
        <v>128</v>
      </c>
      <c r="AU144" s="232" t="s">
        <v>86</v>
      </c>
      <c r="AY144" s="18" t="s">
        <v>125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147</v>
      </c>
      <c r="BM144" s="232" t="s">
        <v>810</v>
      </c>
    </row>
    <row r="145" s="14" customFormat="1">
      <c r="A145" s="14"/>
      <c r="B145" s="245"/>
      <c r="C145" s="246"/>
      <c r="D145" s="236" t="s">
        <v>134</v>
      </c>
      <c r="E145" s="247" t="s">
        <v>1</v>
      </c>
      <c r="F145" s="248" t="s">
        <v>811</v>
      </c>
      <c r="G145" s="246"/>
      <c r="H145" s="249">
        <v>1264.25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134</v>
      </c>
      <c r="AU145" s="255" t="s">
        <v>86</v>
      </c>
      <c r="AV145" s="14" t="s">
        <v>86</v>
      </c>
      <c r="AW145" s="14" t="s">
        <v>32</v>
      </c>
      <c r="AX145" s="14" t="s">
        <v>84</v>
      </c>
      <c r="AY145" s="255" t="s">
        <v>125</v>
      </c>
    </row>
    <row r="146" s="12" customFormat="1" ht="22.8" customHeight="1">
      <c r="A146" s="12"/>
      <c r="B146" s="204"/>
      <c r="C146" s="205"/>
      <c r="D146" s="206" t="s">
        <v>75</v>
      </c>
      <c r="E146" s="218" t="s">
        <v>188</v>
      </c>
      <c r="F146" s="218" t="s">
        <v>294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SUM(P147:P200)</f>
        <v>0</v>
      </c>
      <c r="Q146" s="212"/>
      <c r="R146" s="213">
        <f>SUM(R147:R200)</f>
        <v>0.36064999999999997</v>
      </c>
      <c r="S146" s="212"/>
      <c r="T146" s="214">
        <f>SUM(T147:T200)</f>
        <v>494.99299999999994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84</v>
      </c>
      <c r="AT146" s="216" t="s">
        <v>75</v>
      </c>
      <c r="AU146" s="216" t="s">
        <v>84</v>
      </c>
      <c r="AY146" s="215" t="s">
        <v>125</v>
      </c>
      <c r="BK146" s="217">
        <f>SUM(BK147:BK200)</f>
        <v>0</v>
      </c>
    </row>
    <row r="147" s="2" customFormat="1" ht="78" customHeight="1">
      <c r="A147" s="39"/>
      <c r="B147" s="40"/>
      <c r="C147" s="220" t="s">
        <v>166</v>
      </c>
      <c r="D147" s="220" t="s">
        <v>128</v>
      </c>
      <c r="E147" s="221" t="s">
        <v>812</v>
      </c>
      <c r="F147" s="222" t="s">
        <v>813</v>
      </c>
      <c r="G147" s="223" t="s">
        <v>291</v>
      </c>
      <c r="H147" s="224">
        <v>40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0.255</v>
      </c>
      <c r="T147" s="231">
        <f>S147*H147</f>
        <v>10.199999999999999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147</v>
      </c>
      <c r="AT147" s="232" t="s">
        <v>128</v>
      </c>
      <c r="AU147" s="232" t="s">
        <v>86</v>
      </c>
      <c r="AY147" s="18" t="s">
        <v>125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147</v>
      </c>
      <c r="BM147" s="232" t="s">
        <v>814</v>
      </c>
    </row>
    <row r="148" s="14" customFormat="1">
      <c r="A148" s="14"/>
      <c r="B148" s="245"/>
      <c r="C148" s="246"/>
      <c r="D148" s="236" t="s">
        <v>134</v>
      </c>
      <c r="E148" s="247" t="s">
        <v>1</v>
      </c>
      <c r="F148" s="248" t="s">
        <v>441</v>
      </c>
      <c r="G148" s="246"/>
      <c r="H148" s="249">
        <v>40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134</v>
      </c>
      <c r="AU148" s="255" t="s">
        <v>86</v>
      </c>
      <c r="AV148" s="14" t="s">
        <v>86</v>
      </c>
      <c r="AW148" s="14" t="s">
        <v>32</v>
      </c>
      <c r="AX148" s="14" t="s">
        <v>84</v>
      </c>
      <c r="AY148" s="255" t="s">
        <v>125</v>
      </c>
    </row>
    <row r="149" s="2" customFormat="1" ht="66.75" customHeight="1">
      <c r="A149" s="39"/>
      <c r="B149" s="40"/>
      <c r="C149" s="220" t="s">
        <v>172</v>
      </c>
      <c r="D149" s="220" t="s">
        <v>128</v>
      </c>
      <c r="E149" s="221" t="s">
        <v>815</v>
      </c>
      <c r="F149" s="222" t="s">
        <v>816</v>
      </c>
      <c r="G149" s="223" t="s">
        <v>291</v>
      </c>
      <c r="H149" s="224">
        <v>370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0.26000000000000001</v>
      </c>
      <c r="T149" s="231">
        <f>S149*H149</f>
        <v>96.200000000000003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147</v>
      </c>
      <c r="AT149" s="232" t="s">
        <v>128</v>
      </c>
      <c r="AU149" s="232" t="s">
        <v>86</v>
      </c>
      <c r="AY149" s="18" t="s">
        <v>125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147</v>
      </c>
      <c r="BM149" s="232" t="s">
        <v>817</v>
      </c>
    </row>
    <row r="150" s="14" customFormat="1">
      <c r="A150" s="14"/>
      <c r="B150" s="245"/>
      <c r="C150" s="246"/>
      <c r="D150" s="236" t="s">
        <v>134</v>
      </c>
      <c r="E150" s="247" t="s">
        <v>1</v>
      </c>
      <c r="F150" s="248" t="s">
        <v>818</v>
      </c>
      <c r="G150" s="246"/>
      <c r="H150" s="249">
        <v>370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134</v>
      </c>
      <c r="AU150" s="255" t="s">
        <v>86</v>
      </c>
      <c r="AV150" s="14" t="s">
        <v>86</v>
      </c>
      <c r="AW150" s="14" t="s">
        <v>32</v>
      </c>
      <c r="AX150" s="14" t="s">
        <v>84</v>
      </c>
      <c r="AY150" s="255" t="s">
        <v>125</v>
      </c>
    </row>
    <row r="151" s="2" customFormat="1" ht="66.75" customHeight="1">
      <c r="A151" s="39"/>
      <c r="B151" s="40"/>
      <c r="C151" s="220" t="s">
        <v>194</v>
      </c>
      <c r="D151" s="220" t="s">
        <v>128</v>
      </c>
      <c r="E151" s="221" t="s">
        <v>819</v>
      </c>
      <c r="F151" s="222" t="s">
        <v>820</v>
      </c>
      <c r="G151" s="223" t="s">
        <v>291</v>
      </c>
      <c r="H151" s="224">
        <v>120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0.17000000000000001</v>
      </c>
      <c r="T151" s="231">
        <f>S151*H151</f>
        <v>20.400000000000002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147</v>
      </c>
      <c r="AT151" s="232" t="s">
        <v>128</v>
      </c>
      <c r="AU151" s="232" t="s">
        <v>86</v>
      </c>
      <c r="AY151" s="18" t="s">
        <v>125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147</v>
      </c>
      <c r="BM151" s="232" t="s">
        <v>821</v>
      </c>
    </row>
    <row r="152" s="14" customFormat="1">
      <c r="A152" s="14"/>
      <c r="B152" s="245"/>
      <c r="C152" s="246"/>
      <c r="D152" s="236" t="s">
        <v>134</v>
      </c>
      <c r="E152" s="247" t="s">
        <v>1</v>
      </c>
      <c r="F152" s="248" t="s">
        <v>822</v>
      </c>
      <c r="G152" s="246"/>
      <c r="H152" s="249">
        <v>120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134</v>
      </c>
      <c r="AU152" s="255" t="s">
        <v>86</v>
      </c>
      <c r="AV152" s="14" t="s">
        <v>86</v>
      </c>
      <c r="AW152" s="14" t="s">
        <v>32</v>
      </c>
      <c r="AX152" s="14" t="s">
        <v>84</v>
      </c>
      <c r="AY152" s="255" t="s">
        <v>125</v>
      </c>
    </row>
    <row r="153" s="2" customFormat="1" ht="62.7" customHeight="1">
      <c r="A153" s="39"/>
      <c r="B153" s="40"/>
      <c r="C153" s="220" t="s">
        <v>177</v>
      </c>
      <c r="D153" s="220" t="s">
        <v>128</v>
      </c>
      <c r="E153" s="221" t="s">
        <v>823</v>
      </c>
      <c r="F153" s="222" t="s">
        <v>824</v>
      </c>
      <c r="G153" s="223" t="s">
        <v>291</v>
      </c>
      <c r="H153" s="224">
        <v>205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0.23999999999999999</v>
      </c>
      <c r="T153" s="231">
        <f>S153*H153</f>
        <v>49.199999999999996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147</v>
      </c>
      <c r="AT153" s="232" t="s">
        <v>128</v>
      </c>
      <c r="AU153" s="232" t="s">
        <v>86</v>
      </c>
      <c r="AY153" s="18" t="s">
        <v>125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147</v>
      </c>
      <c r="BM153" s="232" t="s">
        <v>825</v>
      </c>
    </row>
    <row r="154" s="14" customFormat="1">
      <c r="A154" s="14"/>
      <c r="B154" s="245"/>
      <c r="C154" s="246"/>
      <c r="D154" s="236" t="s">
        <v>134</v>
      </c>
      <c r="E154" s="247" t="s">
        <v>1</v>
      </c>
      <c r="F154" s="248" t="s">
        <v>826</v>
      </c>
      <c r="G154" s="246"/>
      <c r="H154" s="249">
        <v>205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134</v>
      </c>
      <c r="AU154" s="255" t="s">
        <v>86</v>
      </c>
      <c r="AV154" s="14" t="s">
        <v>86</v>
      </c>
      <c r="AW154" s="14" t="s">
        <v>32</v>
      </c>
      <c r="AX154" s="14" t="s">
        <v>84</v>
      </c>
      <c r="AY154" s="255" t="s">
        <v>125</v>
      </c>
    </row>
    <row r="155" s="2" customFormat="1" ht="55.5" customHeight="1">
      <c r="A155" s="39"/>
      <c r="B155" s="40"/>
      <c r="C155" s="220" t="s">
        <v>184</v>
      </c>
      <c r="D155" s="220" t="s">
        <v>128</v>
      </c>
      <c r="E155" s="221" t="s">
        <v>827</v>
      </c>
      <c r="F155" s="222" t="s">
        <v>828</v>
      </c>
      <c r="G155" s="223" t="s">
        <v>291</v>
      </c>
      <c r="H155" s="224">
        <v>120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0.098000000000000004</v>
      </c>
      <c r="T155" s="231">
        <f>S155*H155</f>
        <v>11.76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147</v>
      </c>
      <c r="AT155" s="232" t="s">
        <v>128</v>
      </c>
      <c r="AU155" s="232" t="s">
        <v>86</v>
      </c>
      <c r="AY155" s="18" t="s">
        <v>125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147</v>
      </c>
      <c r="BM155" s="232" t="s">
        <v>829</v>
      </c>
    </row>
    <row r="156" s="13" customFormat="1">
      <c r="A156" s="13"/>
      <c r="B156" s="234"/>
      <c r="C156" s="235"/>
      <c r="D156" s="236" t="s">
        <v>134</v>
      </c>
      <c r="E156" s="237" t="s">
        <v>1</v>
      </c>
      <c r="F156" s="238" t="s">
        <v>830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134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125</v>
      </c>
    </row>
    <row r="157" s="14" customFormat="1">
      <c r="A157" s="14"/>
      <c r="B157" s="245"/>
      <c r="C157" s="246"/>
      <c r="D157" s="236" t="s">
        <v>134</v>
      </c>
      <c r="E157" s="247" t="s">
        <v>1</v>
      </c>
      <c r="F157" s="248" t="s">
        <v>822</v>
      </c>
      <c r="G157" s="246"/>
      <c r="H157" s="249">
        <v>120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134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125</v>
      </c>
    </row>
    <row r="158" s="2" customFormat="1" ht="66.75" customHeight="1">
      <c r="A158" s="39"/>
      <c r="B158" s="40"/>
      <c r="C158" s="220" t="s">
        <v>200</v>
      </c>
      <c r="D158" s="220" t="s">
        <v>128</v>
      </c>
      <c r="E158" s="221" t="s">
        <v>831</v>
      </c>
      <c r="F158" s="222" t="s">
        <v>832</v>
      </c>
      <c r="G158" s="223" t="s">
        <v>291</v>
      </c>
      <c r="H158" s="224">
        <v>710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0.28999999999999998</v>
      </c>
      <c r="T158" s="231">
        <f>S158*H158</f>
        <v>205.89999999999998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147</v>
      </c>
      <c r="AT158" s="232" t="s">
        <v>128</v>
      </c>
      <c r="AU158" s="232" t="s">
        <v>86</v>
      </c>
      <c r="AY158" s="18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147</v>
      </c>
      <c r="BM158" s="232" t="s">
        <v>833</v>
      </c>
    </row>
    <row r="159" s="14" customFormat="1">
      <c r="A159" s="14"/>
      <c r="B159" s="245"/>
      <c r="C159" s="246"/>
      <c r="D159" s="236" t="s">
        <v>134</v>
      </c>
      <c r="E159" s="247" t="s">
        <v>1</v>
      </c>
      <c r="F159" s="248" t="s">
        <v>834</v>
      </c>
      <c r="G159" s="246"/>
      <c r="H159" s="249">
        <v>710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134</v>
      </c>
      <c r="AU159" s="255" t="s">
        <v>86</v>
      </c>
      <c r="AV159" s="14" t="s">
        <v>86</v>
      </c>
      <c r="AW159" s="14" t="s">
        <v>32</v>
      </c>
      <c r="AX159" s="14" t="s">
        <v>84</v>
      </c>
      <c r="AY159" s="255" t="s">
        <v>125</v>
      </c>
    </row>
    <row r="160" s="2" customFormat="1" ht="55.5" customHeight="1">
      <c r="A160" s="39"/>
      <c r="B160" s="40"/>
      <c r="C160" s="220" t="s">
        <v>8</v>
      </c>
      <c r="D160" s="220" t="s">
        <v>128</v>
      </c>
      <c r="E160" s="221" t="s">
        <v>835</v>
      </c>
      <c r="F160" s="222" t="s">
        <v>836</v>
      </c>
      <c r="G160" s="223" t="s">
        <v>291</v>
      </c>
      <c r="H160" s="224">
        <v>25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0.70899999999999996</v>
      </c>
      <c r="T160" s="231">
        <f>S160*H160</f>
        <v>17.724999999999998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147</v>
      </c>
      <c r="AT160" s="232" t="s">
        <v>128</v>
      </c>
      <c r="AU160" s="232" t="s">
        <v>86</v>
      </c>
      <c r="AY160" s="18" t="s">
        <v>125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84</v>
      </c>
      <c r="BK160" s="233">
        <f>ROUND(I160*H160,2)</f>
        <v>0</v>
      </c>
      <c r="BL160" s="18" t="s">
        <v>147</v>
      </c>
      <c r="BM160" s="232" t="s">
        <v>837</v>
      </c>
    </row>
    <row r="161" s="13" customFormat="1">
      <c r="A161" s="13"/>
      <c r="B161" s="234"/>
      <c r="C161" s="235"/>
      <c r="D161" s="236" t="s">
        <v>134</v>
      </c>
      <c r="E161" s="237" t="s">
        <v>1</v>
      </c>
      <c r="F161" s="238" t="s">
        <v>838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134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125</v>
      </c>
    </row>
    <row r="162" s="14" customFormat="1">
      <c r="A162" s="14"/>
      <c r="B162" s="245"/>
      <c r="C162" s="246"/>
      <c r="D162" s="236" t="s">
        <v>134</v>
      </c>
      <c r="E162" s="247" t="s">
        <v>1</v>
      </c>
      <c r="F162" s="248" t="s">
        <v>363</v>
      </c>
      <c r="G162" s="246"/>
      <c r="H162" s="249">
        <v>25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134</v>
      </c>
      <c r="AU162" s="255" t="s">
        <v>86</v>
      </c>
      <c r="AV162" s="14" t="s">
        <v>86</v>
      </c>
      <c r="AW162" s="14" t="s">
        <v>32</v>
      </c>
      <c r="AX162" s="14" t="s">
        <v>84</v>
      </c>
      <c r="AY162" s="255" t="s">
        <v>125</v>
      </c>
    </row>
    <row r="163" s="2" customFormat="1" ht="76.35" customHeight="1">
      <c r="A163" s="39"/>
      <c r="B163" s="40"/>
      <c r="C163" s="220" t="s">
        <v>188</v>
      </c>
      <c r="D163" s="220" t="s">
        <v>128</v>
      </c>
      <c r="E163" s="221" t="s">
        <v>839</v>
      </c>
      <c r="F163" s="222" t="s">
        <v>840</v>
      </c>
      <c r="G163" s="223" t="s">
        <v>291</v>
      </c>
      <c r="H163" s="224">
        <v>2.2999999999999998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41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0.28999999999999998</v>
      </c>
      <c r="T163" s="231">
        <f>S163*H163</f>
        <v>0.66699999999999993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147</v>
      </c>
      <c r="AT163" s="232" t="s">
        <v>128</v>
      </c>
      <c r="AU163" s="232" t="s">
        <v>86</v>
      </c>
      <c r="AY163" s="18" t="s">
        <v>125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84</v>
      </c>
      <c r="BK163" s="233">
        <f>ROUND(I163*H163,2)</f>
        <v>0</v>
      </c>
      <c r="BL163" s="18" t="s">
        <v>147</v>
      </c>
      <c r="BM163" s="232" t="s">
        <v>841</v>
      </c>
    </row>
    <row r="164" s="13" customFormat="1">
      <c r="A164" s="13"/>
      <c r="B164" s="234"/>
      <c r="C164" s="235"/>
      <c r="D164" s="236" t="s">
        <v>134</v>
      </c>
      <c r="E164" s="237" t="s">
        <v>1</v>
      </c>
      <c r="F164" s="238" t="s">
        <v>842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134</v>
      </c>
      <c r="AU164" s="244" t="s">
        <v>86</v>
      </c>
      <c r="AV164" s="13" t="s">
        <v>84</v>
      </c>
      <c r="AW164" s="13" t="s">
        <v>32</v>
      </c>
      <c r="AX164" s="13" t="s">
        <v>76</v>
      </c>
      <c r="AY164" s="244" t="s">
        <v>125</v>
      </c>
    </row>
    <row r="165" s="14" customFormat="1">
      <c r="A165" s="14"/>
      <c r="B165" s="245"/>
      <c r="C165" s="246"/>
      <c r="D165" s="236" t="s">
        <v>134</v>
      </c>
      <c r="E165" s="247" t="s">
        <v>1</v>
      </c>
      <c r="F165" s="248" t="s">
        <v>843</v>
      </c>
      <c r="G165" s="246"/>
      <c r="H165" s="249">
        <v>2.2999999999999998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134</v>
      </c>
      <c r="AU165" s="255" t="s">
        <v>86</v>
      </c>
      <c r="AV165" s="14" t="s">
        <v>86</v>
      </c>
      <c r="AW165" s="14" t="s">
        <v>32</v>
      </c>
      <c r="AX165" s="14" t="s">
        <v>84</v>
      </c>
      <c r="AY165" s="255" t="s">
        <v>125</v>
      </c>
    </row>
    <row r="166" s="2" customFormat="1" ht="49.05" customHeight="1">
      <c r="A166" s="39"/>
      <c r="B166" s="40"/>
      <c r="C166" s="220" t="s">
        <v>205</v>
      </c>
      <c r="D166" s="220" t="s">
        <v>128</v>
      </c>
      <c r="E166" s="221" t="s">
        <v>844</v>
      </c>
      <c r="F166" s="222" t="s">
        <v>845</v>
      </c>
      <c r="G166" s="223" t="s">
        <v>291</v>
      </c>
      <c r="H166" s="224">
        <v>395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5.0000000000000002E-05</v>
      </c>
      <c r="R166" s="230">
        <f>Q166*H166</f>
        <v>0.01975</v>
      </c>
      <c r="S166" s="230">
        <v>0.11500000000000001</v>
      </c>
      <c r="T166" s="231">
        <f>S166*H166</f>
        <v>45.425000000000004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147</v>
      </c>
      <c r="AT166" s="232" t="s">
        <v>128</v>
      </c>
      <c r="AU166" s="232" t="s">
        <v>86</v>
      </c>
      <c r="AY166" s="18" t="s">
        <v>125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84</v>
      </c>
      <c r="BK166" s="233">
        <f>ROUND(I166*H166,2)</f>
        <v>0</v>
      </c>
      <c r="BL166" s="18" t="s">
        <v>147</v>
      </c>
      <c r="BM166" s="232" t="s">
        <v>846</v>
      </c>
    </row>
    <row r="167" s="14" customFormat="1">
      <c r="A167" s="14"/>
      <c r="B167" s="245"/>
      <c r="C167" s="246"/>
      <c r="D167" s="236" t="s">
        <v>134</v>
      </c>
      <c r="E167" s="247" t="s">
        <v>1</v>
      </c>
      <c r="F167" s="248" t="s">
        <v>847</v>
      </c>
      <c r="G167" s="246"/>
      <c r="H167" s="249">
        <v>395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134</v>
      </c>
      <c r="AU167" s="255" t="s">
        <v>86</v>
      </c>
      <c r="AV167" s="14" t="s">
        <v>86</v>
      </c>
      <c r="AW167" s="14" t="s">
        <v>32</v>
      </c>
      <c r="AX167" s="14" t="s">
        <v>84</v>
      </c>
      <c r="AY167" s="255" t="s">
        <v>125</v>
      </c>
    </row>
    <row r="168" s="2" customFormat="1" ht="49.05" customHeight="1">
      <c r="A168" s="39"/>
      <c r="B168" s="40"/>
      <c r="C168" s="220" t="s">
        <v>316</v>
      </c>
      <c r="D168" s="220" t="s">
        <v>128</v>
      </c>
      <c r="E168" s="221" t="s">
        <v>323</v>
      </c>
      <c r="F168" s="222" t="s">
        <v>324</v>
      </c>
      <c r="G168" s="223" t="s">
        <v>325</v>
      </c>
      <c r="H168" s="224">
        <v>170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0.20499999999999999</v>
      </c>
      <c r="T168" s="231">
        <f>S168*H168</f>
        <v>34.850000000000001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147</v>
      </c>
      <c r="AT168" s="232" t="s">
        <v>128</v>
      </c>
      <c r="AU168" s="232" t="s">
        <v>86</v>
      </c>
      <c r="AY168" s="18" t="s">
        <v>125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84</v>
      </c>
      <c r="BK168" s="233">
        <f>ROUND(I168*H168,2)</f>
        <v>0</v>
      </c>
      <c r="BL168" s="18" t="s">
        <v>147</v>
      </c>
      <c r="BM168" s="232" t="s">
        <v>848</v>
      </c>
    </row>
    <row r="169" s="14" customFormat="1">
      <c r="A169" s="14"/>
      <c r="B169" s="245"/>
      <c r="C169" s="246"/>
      <c r="D169" s="236" t="s">
        <v>134</v>
      </c>
      <c r="E169" s="247" t="s">
        <v>1</v>
      </c>
      <c r="F169" s="248" t="s">
        <v>849</v>
      </c>
      <c r="G169" s="246"/>
      <c r="H169" s="249">
        <v>170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134</v>
      </c>
      <c r="AU169" s="255" t="s">
        <v>86</v>
      </c>
      <c r="AV169" s="14" t="s">
        <v>86</v>
      </c>
      <c r="AW169" s="14" t="s">
        <v>32</v>
      </c>
      <c r="AX169" s="14" t="s">
        <v>84</v>
      </c>
      <c r="AY169" s="255" t="s">
        <v>125</v>
      </c>
    </row>
    <row r="170" s="2" customFormat="1" ht="44.25" customHeight="1">
      <c r="A170" s="39"/>
      <c r="B170" s="40"/>
      <c r="C170" s="220" t="s">
        <v>322</v>
      </c>
      <c r="D170" s="220" t="s">
        <v>128</v>
      </c>
      <c r="E170" s="221" t="s">
        <v>850</v>
      </c>
      <c r="F170" s="222" t="s">
        <v>333</v>
      </c>
      <c r="G170" s="223" t="s">
        <v>334</v>
      </c>
      <c r="H170" s="224">
        <v>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0.34089999999999998</v>
      </c>
      <c r="R170" s="230">
        <f>Q170*H170</f>
        <v>0.34089999999999998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147</v>
      </c>
      <c r="AT170" s="232" t="s">
        <v>128</v>
      </c>
      <c r="AU170" s="232" t="s">
        <v>86</v>
      </c>
      <c r="AY170" s="18" t="s">
        <v>125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147</v>
      </c>
      <c r="BM170" s="232" t="s">
        <v>851</v>
      </c>
    </row>
    <row r="171" s="14" customFormat="1">
      <c r="A171" s="14"/>
      <c r="B171" s="245"/>
      <c r="C171" s="246"/>
      <c r="D171" s="236" t="s">
        <v>134</v>
      </c>
      <c r="E171" s="247" t="s">
        <v>1</v>
      </c>
      <c r="F171" s="248" t="s">
        <v>84</v>
      </c>
      <c r="G171" s="246"/>
      <c r="H171" s="249">
        <v>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134</v>
      </c>
      <c r="AU171" s="255" t="s">
        <v>86</v>
      </c>
      <c r="AV171" s="14" t="s">
        <v>86</v>
      </c>
      <c r="AW171" s="14" t="s">
        <v>32</v>
      </c>
      <c r="AX171" s="14" t="s">
        <v>84</v>
      </c>
      <c r="AY171" s="255" t="s">
        <v>125</v>
      </c>
    </row>
    <row r="172" s="2" customFormat="1" ht="24.15" customHeight="1">
      <c r="A172" s="39"/>
      <c r="B172" s="40"/>
      <c r="C172" s="220" t="s">
        <v>331</v>
      </c>
      <c r="D172" s="220" t="s">
        <v>128</v>
      </c>
      <c r="E172" s="221" t="s">
        <v>337</v>
      </c>
      <c r="F172" s="222" t="s">
        <v>338</v>
      </c>
      <c r="G172" s="223" t="s">
        <v>334</v>
      </c>
      <c r="H172" s="224">
        <v>4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0.14999999999999999</v>
      </c>
      <c r="T172" s="231">
        <f>S172*H172</f>
        <v>0.59999999999999998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147</v>
      </c>
      <c r="AT172" s="232" t="s">
        <v>128</v>
      </c>
      <c r="AU172" s="232" t="s">
        <v>86</v>
      </c>
      <c r="AY172" s="18" t="s">
        <v>125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84</v>
      </c>
      <c r="BK172" s="233">
        <f>ROUND(I172*H172,2)</f>
        <v>0</v>
      </c>
      <c r="BL172" s="18" t="s">
        <v>147</v>
      </c>
      <c r="BM172" s="232" t="s">
        <v>852</v>
      </c>
    </row>
    <row r="173" s="13" customFormat="1">
      <c r="A173" s="13"/>
      <c r="B173" s="234"/>
      <c r="C173" s="235"/>
      <c r="D173" s="236" t="s">
        <v>134</v>
      </c>
      <c r="E173" s="237" t="s">
        <v>1</v>
      </c>
      <c r="F173" s="238" t="s">
        <v>340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134</v>
      </c>
      <c r="AU173" s="244" t="s">
        <v>86</v>
      </c>
      <c r="AV173" s="13" t="s">
        <v>84</v>
      </c>
      <c r="AW173" s="13" t="s">
        <v>32</v>
      </c>
      <c r="AX173" s="13" t="s">
        <v>76</v>
      </c>
      <c r="AY173" s="244" t="s">
        <v>125</v>
      </c>
    </row>
    <row r="174" s="14" customFormat="1">
      <c r="A174" s="14"/>
      <c r="B174" s="245"/>
      <c r="C174" s="246"/>
      <c r="D174" s="236" t="s">
        <v>134</v>
      </c>
      <c r="E174" s="247" t="s">
        <v>1</v>
      </c>
      <c r="F174" s="248" t="s">
        <v>147</v>
      </c>
      <c r="G174" s="246"/>
      <c r="H174" s="249">
        <v>4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134</v>
      </c>
      <c r="AU174" s="255" t="s">
        <v>86</v>
      </c>
      <c r="AV174" s="14" t="s">
        <v>86</v>
      </c>
      <c r="AW174" s="14" t="s">
        <v>32</v>
      </c>
      <c r="AX174" s="14" t="s">
        <v>84</v>
      </c>
      <c r="AY174" s="255" t="s">
        <v>125</v>
      </c>
    </row>
    <row r="175" s="2" customFormat="1" ht="24.15" customHeight="1">
      <c r="A175" s="39"/>
      <c r="B175" s="40"/>
      <c r="C175" s="220" t="s">
        <v>341</v>
      </c>
      <c r="D175" s="220" t="s">
        <v>128</v>
      </c>
      <c r="E175" s="221" t="s">
        <v>853</v>
      </c>
      <c r="F175" s="222" t="s">
        <v>854</v>
      </c>
      <c r="G175" s="223" t="s">
        <v>334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41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0.20000000000000001</v>
      </c>
      <c r="T175" s="231">
        <f>S175*H175</f>
        <v>0.20000000000000001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147</v>
      </c>
      <c r="AT175" s="232" t="s">
        <v>128</v>
      </c>
      <c r="AU175" s="232" t="s">
        <v>86</v>
      </c>
      <c r="AY175" s="18" t="s">
        <v>125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84</v>
      </c>
      <c r="BK175" s="233">
        <f>ROUND(I175*H175,2)</f>
        <v>0</v>
      </c>
      <c r="BL175" s="18" t="s">
        <v>147</v>
      </c>
      <c r="BM175" s="232" t="s">
        <v>855</v>
      </c>
    </row>
    <row r="176" s="14" customFormat="1">
      <c r="A176" s="14"/>
      <c r="B176" s="245"/>
      <c r="C176" s="246"/>
      <c r="D176" s="236" t="s">
        <v>134</v>
      </c>
      <c r="E176" s="247" t="s">
        <v>1</v>
      </c>
      <c r="F176" s="248" t="s">
        <v>84</v>
      </c>
      <c r="G176" s="246"/>
      <c r="H176" s="249">
        <v>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134</v>
      </c>
      <c r="AU176" s="255" t="s">
        <v>86</v>
      </c>
      <c r="AV176" s="14" t="s">
        <v>86</v>
      </c>
      <c r="AW176" s="14" t="s">
        <v>32</v>
      </c>
      <c r="AX176" s="14" t="s">
        <v>84</v>
      </c>
      <c r="AY176" s="255" t="s">
        <v>125</v>
      </c>
    </row>
    <row r="177" s="2" customFormat="1" ht="24.15" customHeight="1">
      <c r="A177" s="39"/>
      <c r="B177" s="40"/>
      <c r="C177" s="220" t="s">
        <v>7</v>
      </c>
      <c r="D177" s="220" t="s">
        <v>128</v>
      </c>
      <c r="E177" s="221" t="s">
        <v>856</v>
      </c>
      <c r="F177" s="222" t="s">
        <v>857</v>
      </c>
      <c r="G177" s="223" t="s">
        <v>334</v>
      </c>
      <c r="H177" s="224">
        <v>1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147</v>
      </c>
      <c r="AT177" s="232" t="s">
        <v>128</v>
      </c>
      <c r="AU177" s="232" t="s">
        <v>86</v>
      </c>
      <c r="AY177" s="18" t="s">
        <v>125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147</v>
      </c>
      <c r="BM177" s="232" t="s">
        <v>858</v>
      </c>
    </row>
    <row r="178" s="14" customFormat="1">
      <c r="A178" s="14"/>
      <c r="B178" s="245"/>
      <c r="C178" s="246"/>
      <c r="D178" s="236" t="s">
        <v>134</v>
      </c>
      <c r="E178" s="247" t="s">
        <v>1</v>
      </c>
      <c r="F178" s="248" t="s">
        <v>84</v>
      </c>
      <c r="G178" s="246"/>
      <c r="H178" s="249">
        <v>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134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125</v>
      </c>
    </row>
    <row r="179" s="2" customFormat="1" ht="16.5" customHeight="1">
      <c r="A179" s="39"/>
      <c r="B179" s="40"/>
      <c r="C179" s="220" t="s">
        <v>349</v>
      </c>
      <c r="D179" s="220" t="s">
        <v>128</v>
      </c>
      <c r="E179" s="221" t="s">
        <v>859</v>
      </c>
      <c r="F179" s="222" t="s">
        <v>860</v>
      </c>
      <c r="G179" s="223" t="s">
        <v>334</v>
      </c>
      <c r="H179" s="224">
        <v>3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0.48199999999999998</v>
      </c>
      <c r="T179" s="231">
        <f>S179*H179</f>
        <v>1.446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147</v>
      </c>
      <c r="AT179" s="232" t="s">
        <v>128</v>
      </c>
      <c r="AU179" s="232" t="s">
        <v>86</v>
      </c>
      <c r="AY179" s="18" t="s">
        <v>125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147</v>
      </c>
      <c r="BM179" s="232" t="s">
        <v>861</v>
      </c>
    </row>
    <row r="180" s="13" customFormat="1">
      <c r="A180" s="13"/>
      <c r="B180" s="234"/>
      <c r="C180" s="235"/>
      <c r="D180" s="236" t="s">
        <v>134</v>
      </c>
      <c r="E180" s="237" t="s">
        <v>1</v>
      </c>
      <c r="F180" s="238" t="s">
        <v>340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134</v>
      </c>
      <c r="AU180" s="244" t="s">
        <v>86</v>
      </c>
      <c r="AV180" s="13" t="s">
        <v>84</v>
      </c>
      <c r="AW180" s="13" t="s">
        <v>32</v>
      </c>
      <c r="AX180" s="13" t="s">
        <v>76</v>
      </c>
      <c r="AY180" s="244" t="s">
        <v>125</v>
      </c>
    </row>
    <row r="181" s="14" customFormat="1">
      <c r="A181" s="14"/>
      <c r="B181" s="245"/>
      <c r="C181" s="246"/>
      <c r="D181" s="236" t="s">
        <v>134</v>
      </c>
      <c r="E181" s="247" t="s">
        <v>1</v>
      </c>
      <c r="F181" s="248" t="s">
        <v>141</v>
      </c>
      <c r="G181" s="246"/>
      <c r="H181" s="249">
        <v>3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134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125</v>
      </c>
    </row>
    <row r="182" s="2" customFormat="1" ht="21.75" customHeight="1">
      <c r="A182" s="39"/>
      <c r="B182" s="40"/>
      <c r="C182" s="220" t="s">
        <v>355</v>
      </c>
      <c r="D182" s="220" t="s">
        <v>128</v>
      </c>
      <c r="E182" s="221" t="s">
        <v>862</v>
      </c>
      <c r="F182" s="222" t="s">
        <v>863</v>
      </c>
      <c r="G182" s="223" t="s">
        <v>334</v>
      </c>
      <c r="H182" s="224">
        <v>2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0.086999999999999994</v>
      </c>
      <c r="T182" s="231">
        <f>S182*H182</f>
        <v>0.17399999999999999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147</v>
      </c>
      <c r="AT182" s="232" t="s">
        <v>128</v>
      </c>
      <c r="AU182" s="232" t="s">
        <v>86</v>
      </c>
      <c r="AY182" s="18" t="s">
        <v>125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147</v>
      </c>
      <c r="BM182" s="232" t="s">
        <v>864</v>
      </c>
    </row>
    <row r="183" s="13" customFormat="1">
      <c r="A183" s="13"/>
      <c r="B183" s="234"/>
      <c r="C183" s="235"/>
      <c r="D183" s="236" t="s">
        <v>134</v>
      </c>
      <c r="E183" s="237" t="s">
        <v>1</v>
      </c>
      <c r="F183" s="238" t="s">
        <v>340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134</v>
      </c>
      <c r="AU183" s="244" t="s">
        <v>86</v>
      </c>
      <c r="AV183" s="13" t="s">
        <v>84</v>
      </c>
      <c r="AW183" s="13" t="s">
        <v>32</v>
      </c>
      <c r="AX183" s="13" t="s">
        <v>76</v>
      </c>
      <c r="AY183" s="244" t="s">
        <v>125</v>
      </c>
    </row>
    <row r="184" s="14" customFormat="1">
      <c r="A184" s="14"/>
      <c r="B184" s="245"/>
      <c r="C184" s="246"/>
      <c r="D184" s="236" t="s">
        <v>134</v>
      </c>
      <c r="E184" s="247" t="s">
        <v>1</v>
      </c>
      <c r="F184" s="248" t="s">
        <v>86</v>
      </c>
      <c r="G184" s="246"/>
      <c r="H184" s="249">
        <v>2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134</v>
      </c>
      <c r="AU184" s="255" t="s">
        <v>86</v>
      </c>
      <c r="AV184" s="14" t="s">
        <v>86</v>
      </c>
      <c r="AW184" s="14" t="s">
        <v>32</v>
      </c>
      <c r="AX184" s="14" t="s">
        <v>84</v>
      </c>
      <c r="AY184" s="255" t="s">
        <v>125</v>
      </c>
    </row>
    <row r="185" s="2" customFormat="1" ht="55.5" customHeight="1">
      <c r="A185" s="39"/>
      <c r="B185" s="40"/>
      <c r="C185" s="220" t="s">
        <v>336</v>
      </c>
      <c r="D185" s="220" t="s">
        <v>128</v>
      </c>
      <c r="E185" s="221" t="s">
        <v>350</v>
      </c>
      <c r="F185" s="222" t="s">
        <v>351</v>
      </c>
      <c r="G185" s="223" t="s">
        <v>334</v>
      </c>
      <c r="H185" s="224">
        <v>3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0.082000000000000003</v>
      </c>
      <c r="T185" s="231">
        <f>S185*H185</f>
        <v>0.246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147</v>
      </c>
      <c r="AT185" s="232" t="s">
        <v>128</v>
      </c>
      <c r="AU185" s="232" t="s">
        <v>86</v>
      </c>
      <c r="AY185" s="18" t="s">
        <v>125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84</v>
      </c>
      <c r="BK185" s="233">
        <f>ROUND(I185*H185,2)</f>
        <v>0</v>
      </c>
      <c r="BL185" s="18" t="s">
        <v>147</v>
      </c>
      <c r="BM185" s="232" t="s">
        <v>865</v>
      </c>
    </row>
    <row r="186" s="13" customFormat="1">
      <c r="A186" s="13"/>
      <c r="B186" s="234"/>
      <c r="C186" s="235"/>
      <c r="D186" s="236" t="s">
        <v>134</v>
      </c>
      <c r="E186" s="237" t="s">
        <v>1</v>
      </c>
      <c r="F186" s="238" t="s">
        <v>866</v>
      </c>
      <c r="G186" s="235"/>
      <c r="H186" s="237" t="s">
        <v>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134</v>
      </c>
      <c r="AU186" s="244" t="s">
        <v>86</v>
      </c>
      <c r="AV186" s="13" t="s">
        <v>84</v>
      </c>
      <c r="AW186" s="13" t="s">
        <v>32</v>
      </c>
      <c r="AX186" s="13" t="s">
        <v>76</v>
      </c>
      <c r="AY186" s="244" t="s">
        <v>125</v>
      </c>
    </row>
    <row r="187" s="14" customFormat="1">
      <c r="A187" s="14"/>
      <c r="B187" s="245"/>
      <c r="C187" s="246"/>
      <c r="D187" s="236" t="s">
        <v>134</v>
      </c>
      <c r="E187" s="247" t="s">
        <v>1</v>
      </c>
      <c r="F187" s="248" t="s">
        <v>141</v>
      </c>
      <c r="G187" s="246"/>
      <c r="H187" s="249">
        <v>3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134</v>
      </c>
      <c r="AU187" s="255" t="s">
        <v>86</v>
      </c>
      <c r="AV187" s="14" t="s">
        <v>86</v>
      </c>
      <c r="AW187" s="14" t="s">
        <v>32</v>
      </c>
      <c r="AX187" s="14" t="s">
        <v>84</v>
      </c>
      <c r="AY187" s="255" t="s">
        <v>125</v>
      </c>
    </row>
    <row r="188" s="2" customFormat="1" ht="66.75" customHeight="1">
      <c r="A188" s="39"/>
      <c r="B188" s="40"/>
      <c r="C188" s="220" t="s">
        <v>359</v>
      </c>
      <c r="D188" s="220" t="s">
        <v>128</v>
      </c>
      <c r="E188" s="221" t="s">
        <v>867</v>
      </c>
      <c r="F188" s="222" t="s">
        <v>868</v>
      </c>
      <c r="G188" s="223" t="s">
        <v>325</v>
      </c>
      <c r="H188" s="224">
        <v>170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147</v>
      </c>
      <c r="AT188" s="232" t="s">
        <v>128</v>
      </c>
      <c r="AU188" s="232" t="s">
        <v>86</v>
      </c>
      <c r="AY188" s="18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84</v>
      </c>
      <c r="BK188" s="233">
        <f>ROUND(I188*H188,2)</f>
        <v>0</v>
      </c>
      <c r="BL188" s="18" t="s">
        <v>147</v>
      </c>
      <c r="BM188" s="232" t="s">
        <v>869</v>
      </c>
    </row>
    <row r="189" s="14" customFormat="1">
      <c r="A189" s="14"/>
      <c r="B189" s="245"/>
      <c r="C189" s="246"/>
      <c r="D189" s="236" t="s">
        <v>134</v>
      </c>
      <c r="E189" s="247" t="s">
        <v>1</v>
      </c>
      <c r="F189" s="248" t="s">
        <v>849</v>
      </c>
      <c r="G189" s="246"/>
      <c r="H189" s="249">
        <v>170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134</v>
      </c>
      <c r="AU189" s="255" t="s">
        <v>86</v>
      </c>
      <c r="AV189" s="14" t="s">
        <v>86</v>
      </c>
      <c r="AW189" s="14" t="s">
        <v>32</v>
      </c>
      <c r="AX189" s="14" t="s">
        <v>84</v>
      </c>
      <c r="AY189" s="255" t="s">
        <v>125</v>
      </c>
    </row>
    <row r="190" s="2" customFormat="1" ht="66.75" customHeight="1">
      <c r="A190" s="39"/>
      <c r="B190" s="40"/>
      <c r="C190" s="220" t="s">
        <v>363</v>
      </c>
      <c r="D190" s="220" t="s">
        <v>128</v>
      </c>
      <c r="E190" s="221" t="s">
        <v>870</v>
      </c>
      <c r="F190" s="222" t="s">
        <v>871</v>
      </c>
      <c r="G190" s="223" t="s">
        <v>291</v>
      </c>
      <c r="H190" s="224">
        <v>40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41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147</v>
      </c>
      <c r="AT190" s="232" t="s">
        <v>128</v>
      </c>
      <c r="AU190" s="232" t="s">
        <v>86</v>
      </c>
      <c r="AY190" s="18" t="s">
        <v>125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84</v>
      </c>
      <c r="BK190" s="233">
        <f>ROUND(I190*H190,2)</f>
        <v>0</v>
      </c>
      <c r="BL190" s="18" t="s">
        <v>147</v>
      </c>
      <c r="BM190" s="232" t="s">
        <v>872</v>
      </c>
    </row>
    <row r="191" s="14" customFormat="1">
      <c r="A191" s="14"/>
      <c r="B191" s="245"/>
      <c r="C191" s="246"/>
      <c r="D191" s="236" t="s">
        <v>134</v>
      </c>
      <c r="E191" s="247" t="s">
        <v>1</v>
      </c>
      <c r="F191" s="248" t="s">
        <v>441</v>
      </c>
      <c r="G191" s="246"/>
      <c r="H191" s="249">
        <v>40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134</v>
      </c>
      <c r="AU191" s="255" t="s">
        <v>86</v>
      </c>
      <c r="AV191" s="14" t="s">
        <v>86</v>
      </c>
      <c r="AW191" s="14" t="s">
        <v>32</v>
      </c>
      <c r="AX191" s="14" t="s">
        <v>84</v>
      </c>
      <c r="AY191" s="255" t="s">
        <v>125</v>
      </c>
    </row>
    <row r="192" s="2" customFormat="1" ht="55.5" customHeight="1">
      <c r="A192" s="39"/>
      <c r="B192" s="40"/>
      <c r="C192" s="220" t="s">
        <v>368</v>
      </c>
      <c r="D192" s="220" t="s">
        <v>128</v>
      </c>
      <c r="E192" s="221" t="s">
        <v>873</v>
      </c>
      <c r="F192" s="222" t="s">
        <v>874</v>
      </c>
      <c r="G192" s="223" t="s">
        <v>291</v>
      </c>
      <c r="H192" s="224">
        <v>370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147</v>
      </c>
      <c r="AT192" s="232" t="s">
        <v>128</v>
      </c>
      <c r="AU192" s="232" t="s">
        <v>86</v>
      </c>
      <c r="AY192" s="18" t="s">
        <v>125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147</v>
      </c>
      <c r="BM192" s="232" t="s">
        <v>875</v>
      </c>
    </row>
    <row r="193" s="14" customFormat="1">
      <c r="A193" s="14"/>
      <c r="B193" s="245"/>
      <c r="C193" s="246"/>
      <c r="D193" s="236" t="s">
        <v>134</v>
      </c>
      <c r="E193" s="247" t="s">
        <v>1</v>
      </c>
      <c r="F193" s="248" t="s">
        <v>818</v>
      </c>
      <c r="G193" s="246"/>
      <c r="H193" s="249">
        <v>370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134</v>
      </c>
      <c r="AU193" s="255" t="s">
        <v>86</v>
      </c>
      <c r="AV193" s="14" t="s">
        <v>86</v>
      </c>
      <c r="AW193" s="14" t="s">
        <v>32</v>
      </c>
      <c r="AX193" s="14" t="s">
        <v>84</v>
      </c>
      <c r="AY193" s="255" t="s">
        <v>125</v>
      </c>
    </row>
    <row r="194" s="2" customFormat="1" ht="24.15" customHeight="1">
      <c r="A194" s="39"/>
      <c r="B194" s="40"/>
      <c r="C194" s="220" t="s">
        <v>373</v>
      </c>
      <c r="D194" s="220" t="s">
        <v>128</v>
      </c>
      <c r="E194" s="221" t="s">
        <v>876</v>
      </c>
      <c r="F194" s="222" t="s">
        <v>877</v>
      </c>
      <c r="G194" s="223" t="s">
        <v>291</v>
      </c>
      <c r="H194" s="224">
        <v>240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147</v>
      </c>
      <c r="AT194" s="232" t="s">
        <v>128</v>
      </c>
      <c r="AU194" s="232" t="s">
        <v>86</v>
      </c>
      <c r="AY194" s="18" t="s">
        <v>125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147</v>
      </c>
      <c r="BM194" s="232" t="s">
        <v>878</v>
      </c>
    </row>
    <row r="195" s="14" customFormat="1">
      <c r="A195" s="14"/>
      <c r="B195" s="245"/>
      <c r="C195" s="246"/>
      <c r="D195" s="236" t="s">
        <v>134</v>
      </c>
      <c r="E195" s="247" t="s">
        <v>1</v>
      </c>
      <c r="F195" s="248" t="s">
        <v>879</v>
      </c>
      <c r="G195" s="246"/>
      <c r="H195" s="249">
        <v>240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134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125</v>
      </c>
    </row>
    <row r="196" s="2" customFormat="1" ht="37.8" customHeight="1">
      <c r="A196" s="39"/>
      <c r="B196" s="40"/>
      <c r="C196" s="220" t="s">
        <v>377</v>
      </c>
      <c r="D196" s="220" t="s">
        <v>128</v>
      </c>
      <c r="E196" s="221" t="s">
        <v>880</v>
      </c>
      <c r="F196" s="222" t="s">
        <v>881</v>
      </c>
      <c r="G196" s="223" t="s">
        <v>230</v>
      </c>
      <c r="H196" s="224">
        <v>36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147</v>
      </c>
      <c r="AT196" s="232" t="s">
        <v>128</v>
      </c>
      <c r="AU196" s="232" t="s">
        <v>86</v>
      </c>
      <c r="AY196" s="18" t="s">
        <v>125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147</v>
      </c>
      <c r="BM196" s="232" t="s">
        <v>882</v>
      </c>
    </row>
    <row r="197" s="14" customFormat="1">
      <c r="A197" s="14"/>
      <c r="B197" s="245"/>
      <c r="C197" s="246"/>
      <c r="D197" s="236" t="s">
        <v>134</v>
      </c>
      <c r="E197" s="247" t="s">
        <v>1</v>
      </c>
      <c r="F197" s="248" t="s">
        <v>883</v>
      </c>
      <c r="G197" s="246"/>
      <c r="H197" s="249">
        <v>36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134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125</v>
      </c>
    </row>
    <row r="198" s="2" customFormat="1" ht="33" customHeight="1">
      <c r="A198" s="39"/>
      <c r="B198" s="40"/>
      <c r="C198" s="220" t="s">
        <v>383</v>
      </c>
      <c r="D198" s="220" t="s">
        <v>128</v>
      </c>
      <c r="E198" s="221" t="s">
        <v>884</v>
      </c>
      <c r="F198" s="222" t="s">
        <v>885</v>
      </c>
      <c r="G198" s="223" t="s">
        <v>230</v>
      </c>
      <c r="H198" s="224">
        <v>36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147</v>
      </c>
      <c r="AT198" s="232" t="s">
        <v>128</v>
      </c>
      <c r="AU198" s="232" t="s">
        <v>86</v>
      </c>
      <c r="AY198" s="18" t="s">
        <v>125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147</v>
      </c>
      <c r="BM198" s="232" t="s">
        <v>886</v>
      </c>
    </row>
    <row r="199" s="13" customFormat="1">
      <c r="A199" s="13"/>
      <c r="B199" s="234"/>
      <c r="C199" s="235"/>
      <c r="D199" s="236" t="s">
        <v>134</v>
      </c>
      <c r="E199" s="237" t="s">
        <v>1</v>
      </c>
      <c r="F199" s="238" t="s">
        <v>887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134</v>
      </c>
      <c r="AU199" s="244" t="s">
        <v>86</v>
      </c>
      <c r="AV199" s="13" t="s">
        <v>84</v>
      </c>
      <c r="AW199" s="13" t="s">
        <v>32</v>
      </c>
      <c r="AX199" s="13" t="s">
        <v>76</v>
      </c>
      <c r="AY199" s="244" t="s">
        <v>125</v>
      </c>
    </row>
    <row r="200" s="14" customFormat="1">
      <c r="A200" s="14"/>
      <c r="B200" s="245"/>
      <c r="C200" s="246"/>
      <c r="D200" s="236" t="s">
        <v>134</v>
      </c>
      <c r="E200" s="247" t="s">
        <v>1</v>
      </c>
      <c r="F200" s="248" t="s">
        <v>888</v>
      </c>
      <c r="G200" s="246"/>
      <c r="H200" s="249">
        <v>36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134</v>
      </c>
      <c r="AU200" s="255" t="s">
        <v>86</v>
      </c>
      <c r="AV200" s="14" t="s">
        <v>86</v>
      </c>
      <c r="AW200" s="14" t="s">
        <v>32</v>
      </c>
      <c r="AX200" s="14" t="s">
        <v>84</v>
      </c>
      <c r="AY200" s="255" t="s">
        <v>125</v>
      </c>
    </row>
    <row r="201" s="12" customFormat="1" ht="22.8" customHeight="1">
      <c r="A201" s="12"/>
      <c r="B201" s="204"/>
      <c r="C201" s="205"/>
      <c r="D201" s="206" t="s">
        <v>75</v>
      </c>
      <c r="E201" s="218" t="s">
        <v>331</v>
      </c>
      <c r="F201" s="218" t="s">
        <v>889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SUM(P202:P261)</f>
        <v>0</v>
      </c>
      <c r="Q201" s="212"/>
      <c r="R201" s="213">
        <f>SUM(R202:R261)</f>
        <v>127.6943928</v>
      </c>
      <c r="S201" s="212"/>
      <c r="T201" s="214">
        <f>SUM(T202:T261)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84</v>
      </c>
      <c r="AT201" s="216" t="s">
        <v>75</v>
      </c>
      <c r="AU201" s="216" t="s">
        <v>84</v>
      </c>
      <c r="AY201" s="215" t="s">
        <v>125</v>
      </c>
      <c r="BK201" s="217">
        <f>SUM(BK202:BK261)</f>
        <v>0</v>
      </c>
    </row>
    <row r="202" s="2" customFormat="1" ht="55.5" customHeight="1">
      <c r="A202" s="39"/>
      <c r="B202" s="40"/>
      <c r="C202" s="220" t="s">
        <v>390</v>
      </c>
      <c r="D202" s="220" t="s">
        <v>128</v>
      </c>
      <c r="E202" s="221" t="s">
        <v>890</v>
      </c>
      <c r="F202" s="222" t="s">
        <v>891</v>
      </c>
      <c r="G202" s="223" t="s">
        <v>291</v>
      </c>
      <c r="H202" s="224">
        <v>870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147</v>
      </c>
      <c r="AT202" s="232" t="s">
        <v>128</v>
      </c>
      <c r="AU202" s="232" t="s">
        <v>86</v>
      </c>
      <c r="AY202" s="18" t="s">
        <v>125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147</v>
      </c>
      <c r="BM202" s="232" t="s">
        <v>892</v>
      </c>
    </row>
    <row r="203" s="14" customFormat="1">
      <c r="A203" s="14"/>
      <c r="B203" s="245"/>
      <c r="C203" s="246"/>
      <c r="D203" s="236" t="s">
        <v>134</v>
      </c>
      <c r="E203" s="247" t="s">
        <v>1</v>
      </c>
      <c r="F203" s="248" t="s">
        <v>893</v>
      </c>
      <c r="G203" s="246"/>
      <c r="H203" s="249">
        <v>870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134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125</v>
      </c>
    </row>
    <row r="204" s="2" customFormat="1" ht="37.8" customHeight="1">
      <c r="A204" s="39"/>
      <c r="B204" s="40"/>
      <c r="C204" s="220" t="s">
        <v>396</v>
      </c>
      <c r="D204" s="220" t="s">
        <v>128</v>
      </c>
      <c r="E204" s="221" t="s">
        <v>894</v>
      </c>
      <c r="F204" s="222" t="s">
        <v>895</v>
      </c>
      <c r="G204" s="223" t="s">
        <v>291</v>
      </c>
      <c r="H204" s="224">
        <v>410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147</v>
      </c>
      <c r="AT204" s="232" t="s">
        <v>128</v>
      </c>
      <c r="AU204" s="232" t="s">
        <v>86</v>
      </c>
      <c r="AY204" s="18" t="s">
        <v>125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147</v>
      </c>
      <c r="BM204" s="232" t="s">
        <v>896</v>
      </c>
    </row>
    <row r="205" s="13" customFormat="1">
      <c r="A205" s="13"/>
      <c r="B205" s="234"/>
      <c r="C205" s="235"/>
      <c r="D205" s="236" t="s">
        <v>134</v>
      </c>
      <c r="E205" s="237" t="s">
        <v>1</v>
      </c>
      <c r="F205" s="238" t="s">
        <v>897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134</v>
      </c>
      <c r="AU205" s="244" t="s">
        <v>86</v>
      </c>
      <c r="AV205" s="13" t="s">
        <v>84</v>
      </c>
      <c r="AW205" s="13" t="s">
        <v>32</v>
      </c>
      <c r="AX205" s="13" t="s">
        <v>76</v>
      </c>
      <c r="AY205" s="244" t="s">
        <v>125</v>
      </c>
    </row>
    <row r="206" s="14" customFormat="1">
      <c r="A206" s="14"/>
      <c r="B206" s="245"/>
      <c r="C206" s="246"/>
      <c r="D206" s="236" t="s">
        <v>134</v>
      </c>
      <c r="E206" s="247" t="s">
        <v>1</v>
      </c>
      <c r="F206" s="248" t="s">
        <v>898</v>
      </c>
      <c r="G206" s="246"/>
      <c r="H206" s="249">
        <v>410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134</v>
      </c>
      <c r="AU206" s="255" t="s">
        <v>86</v>
      </c>
      <c r="AV206" s="14" t="s">
        <v>86</v>
      </c>
      <c r="AW206" s="14" t="s">
        <v>32</v>
      </c>
      <c r="AX206" s="14" t="s">
        <v>84</v>
      </c>
      <c r="AY206" s="255" t="s">
        <v>125</v>
      </c>
    </row>
    <row r="207" s="2" customFormat="1" ht="24.15" customHeight="1">
      <c r="A207" s="39"/>
      <c r="B207" s="40"/>
      <c r="C207" s="270" t="s">
        <v>402</v>
      </c>
      <c r="D207" s="270" t="s">
        <v>274</v>
      </c>
      <c r="E207" s="271" t="s">
        <v>899</v>
      </c>
      <c r="F207" s="272" t="s">
        <v>900</v>
      </c>
      <c r="G207" s="273" t="s">
        <v>261</v>
      </c>
      <c r="H207" s="274">
        <v>125.45999999999999</v>
      </c>
      <c r="I207" s="275"/>
      <c r="J207" s="276">
        <f>ROUND(I207*H207,2)</f>
        <v>0</v>
      </c>
      <c r="K207" s="277"/>
      <c r="L207" s="278"/>
      <c r="M207" s="279" t="s">
        <v>1</v>
      </c>
      <c r="N207" s="280" t="s">
        <v>41</v>
      </c>
      <c r="O207" s="92"/>
      <c r="P207" s="230">
        <f>O207*H207</f>
        <v>0</v>
      </c>
      <c r="Q207" s="230">
        <v>1</v>
      </c>
      <c r="R207" s="230">
        <f>Q207*H207</f>
        <v>125.45999999999999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172</v>
      </c>
      <c r="AT207" s="232" t="s">
        <v>274</v>
      </c>
      <c r="AU207" s="232" t="s">
        <v>86</v>
      </c>
      <c r="AY207" s="18" t="s">
        <v>125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84</v>
      </c>
      <c r="BK207" s="233">
        <f>ROUND(I207*H207,2)</f>
        <v>0</v>
      </c>
      <c r="BL207" s="18" t="s">
        <v>147</v>
      </c>
      <c r="BM207" s="232" t="s">
        <v>901</v>
      </c>
    </row>
    <row r="208" s="14" customFormat="1">
      <c r="A208" s="14"/>
      <c r="B208" s="245"/>
      <c r="C208" s="246"/>
      <c r="D208" s="236" t="s">
        <v>134</v>
      </c>
      <c r="E208" s="247" t="s">
        <v>1</v>
      </c>
      <c r="F208" s="248" t="s">
        <v>902</v>
      </c>
      <c r="G208" s="246"/>
      <c r="H208" s="249">
        <v>104.55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134</v>
      </c>
      <c r="AU208" s="255" t="s">
        <v>86</v>
      </c>
      <c r="AV208" s="14" t="s">
        <v>86</v>
      </c>
      <c r="AW208" s="14" t="s">
        <v>32</v>
      </c>
      <c r="AX208" s="14" t="s">
        <v>84</v>
      </c>
      <c r="AY208" s="255" t="s">
        <v>125</v>
      </c>
    </row>
    <row r="209" s="14" customFormat="1">
      <c r="A209" s="14"/>
      <c r="B209" s="245"/>
      <c r="C209" s="246"/>
      <c r="D209" s="236" t="s">
        <v>134</v>
      </c>
      <c r="E209" s="246"/>
      <c r="F209" s="248" t="s">
        <v>903</v>
      </c>
      <c r="G209" s="246"/>
      <c r="H209" s="249">
        <v>125.45999999999999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134</v>
      </c>
      <c r="AU209" s="255" t="s">
        <v>86</v>
      </c>
      <c r="AV209" s="14" t="s">
        <v>86</v>
      </c>
      <c r="AW209" s="14" t="s">
        <v>4</v>
      </c>
      <c r="AX209" s="14" t="s">
        <v>84</v>
      </c>
      <c r="AY209" s="255" t="s">
        <v>125</v>
      </c>
    </row>
    <row r="210" s="2" customFormat="1" ht="37.8" customHeight="1">
      <c r="A210" s="39"/>
      <c r="B210" s="40"/>
      <c r="C210" s="220" t="s">
        <v>410</v>
      </c>
      <c r="D210" s="220" t="s">
        <v>128</v>
      </c>
      <c r="E210" s="221" t="s">
        <v>904</v>
      </c>
      <c r="F210" s="222" t="s">
        <v>905</v>
      </c>
      <c r="G210" s="223" t="s">
        <v>291</v>
      </c>
      <c r="H210" s="224">
        <v>820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147</v>
      </c>
      <c r="AT210" s="232" t="s">
        <v>128</v>
      </c>
      <c r="AU210" s="232" t="s">
        <v>86</v>
      </c>
      <c r="AY210" s="18" t="s">
        <v>125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147</v>
      </c>
      <c r="BM210" s="232" t="s">
        <v>906</v>
      </c>
    </row>
    <row r="211" s="14" customFormat="1">
      <c r="A211" s="14"/>
      <c r="B211" s="245"/>
      <c r="C211" s="246"/>
      <c r="D211" s="236" t="s">
        <v>134</v>
      </c>
      <c r="E211" s="247" t="s">
        <v>1</v>
      </c>
      <c r="F211" s="248" t="s">
        <v>907</v>
      </c>
      <c r="G211" s="246"/>
      <c r="H211" s="249">
        <v>820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134</v>
      </c>
      <c r="AU211" s="255" t="s">
        <v>86</v>
      </c>
      <c r="AV211" s="14" t="s">
        <v>86</v>
      </c>
      <c r="AW211" s="14" t="s">
        <v>32</v>
      </c>
      <c r="AX211" s="14" t="s">
        <v>84</v>
      </c>
      <c r="AY211" s="255" t="s">
        <v>125</v>
      </c>
    </row>
    <row r="212" s="2" customFormat="1" ht="16.5" customHeight="1">
      <c r="A212" s="39"/>
      <c r="B212" s="40"/>
      <c r="C212" s="270" t="s">
        <v>414</v>
      </c>
      <c r="D212" s="270" t="s">
        <v>274</v>
      </c>
      <c r="E212" s="271" t="s">
        <v>908</v>
      </c>
      <c r="F212" s="272" t="s">
        <v>909</v>
      </c>
      <c r="G212" s="273" t="s">
        <v>910</v>
      </c>
      <c r="H212" s="274">
        <v>31.98</v>
      </c>
      <c r="I212" s="275"/>
      <c r="J212" s="276">
        <f>ROUND(I212*H212,2)</f>
        <v>0</v>
      </c>
      <c r="K212" s="277"/>
      <c r="L212" s="278"/>
      <c r="M212" s="279" t="s">
        <v>1</v>
      </c>
      <c r="N212" s="280" t="s">
        <v>41</v>
      </c>
      <c r="O212" s="92"/>
      <c r="P212" s="230">
        <f>O212*H212</f>
        <v>0</v>
      </c>
      <c r="Q212" s="230">
        <v>0.001</v>
      </c>
      <c r="R212" s="230">
        <f>Q212*H212</f>
        <v>0.031980000000000001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172</v>
      </c>
      <c r="AT212" s="232" t="s">
        <v>274</v>
      </c>
      <c r="AU212" s="232" t="s">
        <v>86</v>
      </c>
      <c r="AY212" s="18" t="s">
        <v>125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147</v>
      </c>
      <c r="BM212" s="232" t="s">
        <v>911</v>
      </c>
    </row>
    <row r="213" s="13" customFormat="1">
      <c r="A213" s="13"/>
      <c r="B213" s="234"/>
      <c r="C213" s="235"/>
      <c r="D213" s="236" t="s">
        <v>134</v>
      </c>
      <c r="E213" s="237" t="s">
        <v>1</v>
      </c>
      <c r="F213" s="238" t="s">
        <v>912</v>
      </c>
      <c r="G213" s="235"/>
      <c r="H213" s="237" t="s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134</v>
      </c>
      <c r="AU213" s="244" t="s">
        <v>86</v>
      </c>
      <c r="AV213" s="13" t="s">
        <v>84</v>
      </c>
      <c r="AW213" s="13" t="s">
        <v>32</v>
      </c>
      <c r="AX213" s="13" t="s">
        <v>76</v>
      </c>
      <c r="AY213" s="244" t="s">
        <v>125</v>
      </c>
    </row>
    <row r="214" s="14" customFormat="1">
      <c r="A214" s="14"/>
      <c r="B214" s="245"/>
      <c r="C214" s="246"/>
      <c r="D214" s="236" t="s">
        <v>134</v>
      </c>
      <c r="E214" s="247" t="s">
        <v>1</v>
      </c>
      <c r="F214" s="248" t="s">
        <v>913</v>
      </c>
      <c r="G214" s="246"/>
      <c r="H214" s="249">
        <v>26.649999999999999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134</v>
      </c>
      <c r="AU214" s="255" t="s">
        <v>86</v>
      </c>
      <c r="AV214" s="14" t="s">
        <v>86</v>
      </c>
      <c r="AW214" s="14" t="s">
        <v>32</v>
      </c>
      <c r="AX214" s="14" t="s">
        <v>84</v>
      </c>
      <c r="AY214" s="255" t="s">
        <v>125</v>
      </c>
    </row>
    <row r="215" s="14" customFormat="1">
      <c r="A215" s="14"/>
      <c r="B215" s="245"/>
      <c r="C215" s="246"/>
      <c r="D215" s="236" t="s">
        <v>134</v>
      </c>
      <c r="E215" s="246"/>
      <c r="F215" s="248" t="s">
        <v>914</v>
      </c>
      <c r="G215" s="246"/>
      <c r="H215" s="249">
        <v>31.98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134</v>
      </c>
      <c r="AU215" s="255" t="s">
        <v>86</v>
      </c>
      <c r="AV215" s="14" t="s">
        <v>86</v>
      </c>
      <c r="AW215" s="14" t="s">
        <v>4</v>
      </c>
      <c r="AX215" s="14" t="s">
        <v>84</v>
      </c>
      <c r="AY215" s="255" t="s">
        <v>125</v>
      </c>
    </row>
    <row r="216" s="2" customFormat="1" ht="44.25" customHeight="1">
      <c r="A216" s="39"/>
      <c r="B216" s="40"/>
      <c r="C216" s="220" t="s">
        <v>419</v>
      </c>
      <c r="D216" s="220" t="s">
        <v>128</v>
      </c>
      <c r="E216" s="221" t="s">
        <v>915</v>
      </c>
      <c r="F216" s="222" t="s">
        <v>916</v>
      </c>
      <c r="G216" s="223" t="s">
        <v>334</v>
      </c>
      <c r="H216" s="224">
        <v>60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147</v>
      </c>
      <c r="AT216" s="232" t="s">
        <v>128</v>
      </c>
      <c r="AU216" s="232" t="s">
        <v>86</v>
      </c>
      <c r="AY216" s="18" t="s">
        <v>125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147</v>
      </c>
      <c r="BM216" s="232" t="s">
        <v>917</v>
      </c>
    </row>
    <row r="217" s="14" customFormat="1">
      <c r="A217" s="14"/>
      <c r="B217" s="245"/>
      <c r="C217" s="246"/>
      <c r="D217" s="236" t="s">
        <v>134</v>
      </c>
      <c r="E217" s="247" t="s">
        <v>1</v>
      </c>
      <c r="F217" s="248" t="s">
        <v>152</v>
      </c>
      <c r="G217" s="246"/>
      <c r="H217" s="249">
        <v>60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134</v>
      </c>
      <c r="AU217" s="255" t="s">
        <v>86</v>
      </c>
      <c r="AV217" s="14" t="s">
        <v>86</v>
      </c>
      <c r="AW217" s="14" t="s">
        <v>32</v>
      </c>
      <c r="AX217" s="14" t="s">
        <v>84</v>
      </c>
      <c r="AY217" s="255" t="s">
        <v>125</v>
      </c>
    </row>
    <row r="218" s="2" customFormat="1" ht="16.5" customHeight="1">
      <c r="A218" s="39"/>
      <c r="B218" s="40"/>
      <c r="C218" s="270" t="s">
        <v>423</v>
      </c>
      <c r="D218" s="270" t="s">
        <v>274</v>
      </c>
      <c r="E218" s="271" t="s">
        <v>918</v>
      </c>
      <c r="F218" s="272" t="s">
        <v>919</v>
      </c>
      <c r="G218" s="273" t="s">
        <v>230</v>
      </c>
      <c r="H218" s="274">
        <v>0.35999999999999999</v>
      </c>
      <c r="I218" s="275"/>
      <c r="J218" s="276">
        <f>ROUND(I218*H218,2)</f>
        <v>0</v>
      </c>
      <c r="K218" s="277"/>
      <c r="L218" s="278"/>
      <c r="M218" s="279" t="s">
        <v>1</v>
      </c>
      <c r="N218" s="280" t="s">
        <v>41</v>
      </c>
      <c r="O218" s="92"/>
      <c r="P218" s="230">
        <f>O218*H218</f>
        <v>0</v>
      </c>
      <c r="Q218" s="230">
        <v>0.22</v>
      </c>
      <c r="R218" s="230">
        <f>Q218*H218</f>
        <v>0.079199999999999993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172</v>
      </c>
      <c r="AT218" s="232" t="s">
        <v>274</v>
      </c>
      <c r="AU218" s="232" t="s">
        <v>86</v>
      </c>
      <c r="AY218" s="18" t="s">
        <v>125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147</v>
      </c>
      <c r="BM218" s="232" t="s">
        <v>920</v>
      </c>
    </row>
    <row r="219" s="14" customFormat="1">
      <c r="A219" s="14"/>
      <c r="B219" s="245"/>
      <c r="C219" s="246"/>
      <c r="D219" s="236" t="s">
        <v>134</v>
      </c>
      <c r="E219" s="247" t="s">
        <v>1</v>
      </c>
      <c r="F219" s="248" t="s">
        <v>921</v>
      </c>
      <c r="G219" s="246"/>
      <c r="H219" s="249">
        <v>0.29999999999999999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134</v>
      </c>
      <c r="AU219" s="255" t="s">
        <v>86</v>
      </c>
      <c r="AV219" s="14" t="s">
        <v>86</v>
      </c>
      <c r="AW219" s="14" t="s">
        <v>32</v>
      </c>
      <c r="AX219" s="14" t="s">
        <v>84</v>
      </c>
      <c r="AY219" s="255" t="s">
        <v>125</v>
      </c>
    </row>
    <row r="220" s="14" customFormat="1">
      <c r="A220" s="14"/>
      <c r="B220" s="245"/>
      <c r="C220" s="246"/>
      <c r="D220" s="236" t="s">
        <v>134</v>
      </c>
      <c r="E220" s="246"/>
      <c r="F220" s="248" t="s">
        <v>922</v>
      </c>
      <c r="G220" s="246"/>
      <c r="H220" s="249">
        <v>0.35999999999999999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134</v>
      </c>
      <c r="AU220" s="255" t="s">
        <v>86</v>
      </c>
      <c r="AV220" s="14" t="s">
        <v>86</v>
      </c>
      <c r="AW220" s="14" t="s">
        <v>4</v>
      </c>
      <c r="AX220" s="14" t="s">
        <v>84</v>
      </c>
      <c r="AY220" s="255" t="s">
        <v>125</v>
      </c>
    </row>
    <row r="221" s="2" customFormat="1" ht="24.15" customHeight="1">
      <c r="A221" s="39"/>
      <c r="B221" s="40"/>
      <c r="C221" s="220" t="s">
        <v>428</v>
      </c>
      <c r="D221" s="220" t="s">
        <v>128</v>
      </c>
      <c r="E221" s="221" t="s">
        <v>923</v>
      </c>
      <c r="F221" s="222" t="s">
        <v>924</v>
      </c>
      <c r="G221" s="223" t="s">
        <v>291</v>
      </c>
      <c r="H221" s="224">
        <v>1640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147</v>
      </c>
      <c r="AT221" s="232" t="s">
        <v>128</v>
      </c>
      <c r="AU221" s="232" t="s">
        <v>86</v>
      </c>
      <c r="AY221" s="18" t="s">
        <v>125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84</v>
      </c>
      <c r="BK221" s="233">
        <f>ROUND(I221*H221,2)</f>
        <v>0</v>
      </c>
      <c r="BL221" s="18" t="s">
        <v>147</v>
      </c>
      <c r="BM221" s="232" t="s">
        <v>925</v>
      </c>
    </row>
    <row r="222" s="13" customFormat="1">
      <c r="A222" s="13"/>
      <c r="B222" s="234"/>
      <c r="C222" s="235"/>
      <c r="D222" s="236" t="s">
        <v>134</v>
      </c>
      <c r="E222" s="237" t="s">
        <v>1</v>
      </c>
      <c r="F222" s="238" t="s">
        <v>926</v>
      </c>
      <c r="G222" s="235"/>
      <c r="H222" s="237" t="s">
        <v>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134</v>
      </c>
      <c r="AU222" s="244" t="s">
        <v>86</v>
      </c>
      <c r="AV222" s="13" t="s">
        <v>84</v>
      </c>
      <c r="AW222" s="13" t="s">
        <v>32</v>
      </c>
      <c r="AX222" s="13" t="s">
        <v>76</v>
      </c>
      <c r="AY222" s="244" t="s">
        <v>125</v>
      </c>
    </row>
    <row r="223" s="14" customFormat="1">
      <c r="A223" s="14"/>
      <c r="B223" s="245"/>
      <c r="C223" s="246"/>
      <c r="D223" s="236" t="s">
        <v>134</v>
      </c>
      <c r="E223" s="247" t="s">
        <v>1</v>
      </c>
      <c r="F223" s="248" t="s">
        <v>927</v>
      </c>
      <c r="G223" s="246"/>
      <c r="H223" s="249">
        <v>1640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134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125</v>
      </c>
    </row>
    <row r="224" s="2" customFormat="1" ht="24.15" customHeight="1">
      <c r="A224" s="39"/>
      <c r="B224" s="40"/>
      <c r="C224" s="220" t="s">
        <v>432</v>
      </c>
      <c r="D224" s="220" t="s">
        <v>128</v>
      </c>
      <c r="E224" s="221" t="s">
        <v>928</v>
      </c>
      <c r="F224" s="222" t="s">
        <v>929</v>
      </c>
      <c r="G224" s="223" t="s">
        <v>291</v>
      </c>
      <c r="H224" s="224">
        <v>1640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147</v>
      </c>
      <c r="AT224" s="232" t="s">
        <v>128</v>
      </c>
      <c r="AU224" s="232" t="s">
        <v>86</v>
      </c>
      <c r="AY224" s="18" t="s">
        <v>125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147</v>
      </c>
      <c r="BM224" s="232" t="s">
        <v>930</v>
      </c>
    </row>
    <row r="225" s="13" customFormat="1">
      <c r="A225" s="13"/>
      <c r="B225" s="234"/>
      <c r="C225" s="235"/>
      <c r="D225" s="236" t="s">
        <v>134</v>
      </c>
      <c r="E225" s="237" t="s">
        <v>1</v>
      </c>
      <c r="F225" s="238" t="s">
        <v>931</v>
      </c>
      <c r="G225" s="235"/>
      <c r="H225" s="237" t="s">
        <v>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134</v>
      </c>
      <c r="AU225" s="244" t="s">
        <v>86</v>
      </c>
      <c r="AV225" s="13" t="s">
        <v>84</v>
      </c>
      <c r="AW225" s="13" t="s">
        <v>32</v>
      </c>
      <c r="AX225" s="13" t="s">
        <v>76</v>
      </c>
      <c r="AY225" s="244" t="s">
        <v>125</v>
      </c>
    </row>
    <row r="226" s="14" customFormat="1">
      <c r="A226" s="14"/>
      <c r="B226" s="245"/>
      <c r="C226" s="246"/>
      <c r="D226" s="236" t="s">
        <v>134</v>
      </c>
      <c r="E226" s="247" t="s">
        <v>1</v>
      </c>
      <c r="F226" s="248" t="s">
        <v>927</v>
      </c>
      <c r="G226" s="246"/>
      <c r="H226" s="249">
        <v>1640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134</v>
      </c>
      <c r="AU226" s="255" t="s">
        <v>86</v>
      </c>
      <c r="AV226" s="14" t="s">
        <v>86</v>
      </c>
      <c r="AW226" s="14" t="s">
        <v>32</v>
      </c>
      <c r="AX226" s="14" t="s">
        <v>84</v>
      </c>
      <c r="AY226" s="255" t="s">
        <v>125</v>
      </c>
    </row>
    <row r="227" s="2" customFormat="1" ht="21.75" customHeight="1">
      <c r="A227" s="39"/>
      <c r="B227" s="40"/>
      <c r="C227" s="220" t="s">
        <v>436</v>
      </c>
      <c r="D227" s="220" t="s">
        <v>128</v>
      </c>
      <c r="E227" s="221" t="s">
        <v>932</v>
      </c>
      <c r="F227" s="222" t="s">
        <v>933</v>
      </c>
      <c r="G227" s="223" t="s">
        <v>291</v>
      </c>
      <c r="H227" s="224">
        <v>1640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147</v>
      </c>
      <c r="AT227" s="232" t="s">
        <v>128</v>
      </c>
      <c r="AU227" s="232" t="s">
        <v>86</v>
      </c>
      <c r="AY227" s="18" t="s">
        <v>125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147</v>
      </c>
      <c r="BM227" s="232" t="s">
        <v>934</v>
      </c>
    </row>
    <row r="228" s="13" customFormat="1">
      <c r="A228" s="13"/>
      <c r="B228" s="234"/>
      <c r="C228" s="235"/>
      <c r="D228" s="236" t="s">
        <v>134</v>
      </c>
      <c r="E228" s="237" t="s">
        <v>1</v>
      </c>
      <c r="F228" s="238" t="s">
        <v>931</v>
      </c>
      <c r="G228" s="235"/>
      <c r="H228" s="237" t="s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134</v>
      </c>
      <c r="AU228" s="244" t="s">
        <v>86</v>
      </c>
      <c r="AV228" s="13" t="s">
        <v>84</v>
      </c>
      <c r="AW228" s="13" t="s">
        <v>32</v>
      </c>
      <c r="AX228" s="13" t="s">
        <v>76</v>
      </c>
      <c r="AY228" s="244" t="s">
        <v>125</v>
      </c>
    </row>
    <row r="229" s="14" customFormat="1">
      <c r="A229" s="14"/>
      <c r="B229" s="245"/>
      <c r="C229" s="246"/>
      <c r="D229" s="236" t="s">
        <v>134</v>
      </c>
      <c r="E229" s="247" t="s">
        <v>1</v>
      </c>
      <c r="F229" s="248" t="s">
        <v>927</v>
      </c>
      <c r="G229" s="246"/>
      <c r="H229" s="249">
        <v>1640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134</v>
      </c>
      <c r="AU229" s="255" t="s">
        <v>86</v>
      </c>
      <c r="AV229" s="14" t="s">
        <v>86</v>
      </c>
      <c r="AW229" s="14" t="s">
        <v>32</v>
      </c>
      <c r="AX229" s="14" t="s">
        <v>84</v>
      </c>
      <c r="AY229" s="255" t="s">
        <v>125</v>
      </c>
    </row>
    <row r="230" s="2" customFormat="1" ht="24.15" customHeight="1">
      <c r="A230" s="39"/>
      <c r="B230" s="40"/>
      <c r="C230" s="220" t="s">
        <v>441</v>
      </c>
      <c r="D230" s="220" t="s">
        <v>128</v>
      </c>
      <c r="E230" s="221" t="s">
        <v>935</v>
      </c>
      <c r="F230" s="222" t="s">
        <v>936</v>
      </c>
      <c r="G230" s="223" t="s">
        <v>291</v>
      </c>
      <c r="H230" s="224">
        <v>2460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41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147</v>
      </c>
      <c r="AT230" s="232" t="s">
        <v>128</v>
      </c>
      <c r="AU230" s="232" t="s">
        <v>86</v>
      </c>
      <c r="AY230" s="18" t="s">
        <v>125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84</v>
      </c>
      <c r="BK230" s="233">
        <f>ROUND(I230*H230,2)</f>
        <v>0</v>
      </c>
      <c r="BL230" s="18" t="s">
        <v>147</v>
      </c>
      <c r="BM230" s="232" t="s">
        <v>937</v>
      </c>
    </row>
    <row r="231" s="13" customFormat="1">
      <c r="A231" s="13"/>
      <c r="B231" s="234"/>
      <c r="C231" s="235"/>
      <c r="D231" s="236" t="s">
        <v>134</v>
      </c>
      <c r="E231" s="237" t="s">
        <v>1</v>
      </c>
      <c r="F231" s="238" t="s">
        <v>938</v>
      </c>
      <c r="G231" s="235"/>
      <c r="H231" s="237" t="s">
        <v>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134</v>
      </c>
      <c r="AU231" s="244" t="s">
        <v>86</v>
      </c>
      <c r="AV231" s="13" t="s">
        <v>84</v>
      </c>
      <c r="AW231" s="13" t="s">
        <v>32</v>
      </c>
      <c r="AX231" s="13" t="s">
        <v>76</v>
      </c>
      <c r="AY231" s="244" t="s">
        <v>125</v>
      </c>
    </row>
    <row r="232" s="14" customFormat="1">
      <c r="A232" s="14"/>
      <c r="B232" s="245"/>
      <c r="C232" s="246"/>
      <c r="D232" s="236" t="s">
        <v>134</v>
      </c>
      <c r="E232" s="247" t="s">
        <v>1</v>
      </c>
      <c r="F232" s="248" t="s">
        <v>939</v>
      </c>
      <c r="G232" s="246"/>
      <c r="H232" s="249">
        <v>2460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134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125</v>
      </c>
    </row>
    <row r="233" s="2" customFormat="1" ht="37.8" customHeight="1">
      <c r="A233" s="39"/>
      <c r="B233" s="40"/>
      <c r="C233" s="220" t="s">
        <v>445</v>
      </c>
      <c r="D233" s="220" t="s">
        <v>128</v>
      </c>
      <c r="E233" s="221" t="s">
        <v>940</v>
      </c>
      <c r="F233" s="222" t="s">
        <v>941</v>
      </c>
      <c r="G233" s="223" t="s">
        <v>334</v>
      </c>
      <c r="H233" s="224">
        <v>60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147</v>
      </c>
      <c r="AT233" s="232" t="s">
        <v>128</v>
      </c>
      <c r="AU233" s="232" t="s">
        <v>86</v>
      </c>
      <c r="AY233" s="18" t="s">
        <v>125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147</v>
      </c>
      <c r="BM233" s="232" t="s">
        <v>942</v>
      </c>
    </row>
    <row r="234" s="14" customFormat="1">
      <c r="A234" s="14"/>
      <c r="B234" s="245"/>
      <c r="C234" s="246"/>
      <c r="D234" s="236" t="s">
        <v>134</v>
      </c>
      <c r="E234" s="247" t="s">
        <v>1</v>
      </c>
      <c r="F234" s="248" t="s">
        <v>152</v>
      </c>
      <c r="G234" s="246"/>
      <c r="H234" s="249">
        <v>60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134</v>
      </c>
      <c r="AU234" s="255" t="s">
        <v>86</v>
      </c>
      <c r="AV234" s="14" t="s">
        <v>86</v>
      </c>
      <c r="AW234" s="14" t="s">
        <v>32</v>
      </c>
      <c r="AX234" s="14" t="s">
        <v>84</v>
      </c>
      <c r="AY234" s="255" t="s">
        <v>125</v>
      </c>
    </row>
    <row r="235" s="2" customFormat="1" ht="16.5" customHeight="1">
      <c r="A235" s="39"/>
      <c r="B235" s="40"/>
      <c r="C235" s="270" t="s">
        <v>450</v>
      </c>
      <c r="D235" s="270" t="s">
        <v>274</v>
      </c>
      <c r="E235" s="271" t="s">
        <v>943</v>
      </c>
      <c r="F235" s="272" t="s">
        <v>944</v>
      </c>
      <c r="G235" s="273" t="s">
        <v>334</v>
      </c>
      <c r="H235" s="274">
        <v>66</v>
      </c>
      <c r="I235" s="275"/>
      <c r="J235" s="276">
        <f>ROUND(I235*H235,2)</f>
        <v>0</v>
      </c>
      <c r="K235" s="277"/>
      <c r="L235" s="278"/>
      <c r="M235" s="279" t="s">
        <v>1</v>
      </c>
      <c r="N235" s="280" t="s">
        <v>41</v>
      </c>
      <c r="O235" s="92"/>
      <c r="P235" s="230">
        <f>O235*H235</f>
        <v>0</v>
      </c>
      <c r="Q235" s="230">
        <v>3.0000000000000001E-05</v>
      </c>
      <c r="R235" s="230">
        <f>Q235*H235</f>
        <v>0.00198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172</v>
      </c>
      <c r="AT235" s="232" t="s">
        <v>274</v>
      </c>
      <c r="AU235" s="232" t="s">
        <v>86</v>
      </c>
      <c r="AY235" s="18" t="s">
        <v>125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84</v>
      </c>
      <c r="BK235" s="233">
        <f>ROUND(I235*H235,2)</f>
        <v>0</v>
      </c>
      <c r="BL235" s="18" t="s">
        <v>147</v>
      </c>
      <c r="BM235" s="232" t="s">
        <v>945</v>
      </c>
    </row>
    <row r="236" s="14" customFormat="1">
      <c r="A236" s="14"/>
      <c r="B236" s="245"/>
      <c r="C236" s="246"/>
      <c r="D236" s="236" t="s">
        <v>134</v>
      </c>
      <c r="E236" s="247" t="s">
        <v>1</v>
      </c>
      <c r="F236" s="248" t="s">
        <v>152</v>
      </c>
      <c r="G236" s="246"/>
      <c r="H236" s="249">
        <v>60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134</v>
      </c>
      <c r="AU236" s="255" t="s">
        <v>86</v>
      </c>
      <c r="AV236" s="14" t="s">
        <v>86</v>
      </c>
      <c r="AW236" s="14" t="s">
        <v>32</v>
      </c>
      <c r="AX236" s="14" t="s">
        <v>84</v>
      </c>
      <c r="AY236" s="255" t="s">
        <v>125</v>
      </c>
    </row>
    <row r="237" s="14" customFormat="1">
      <c r="A237" s="14"/>
      <c r="B237" s="245"/>
      <c r="C237" s="246"/>
      <c r="D237" s="236" t="s">
        <v>134</v>
      </c>
      <c r="E237" s="246"/>
      <c r="F237" s="248" t="s">
        <v>946</v>
      </c>
      <c r="G237" s="246"/>
      <c r="H237" s="249">
        <v>66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134</v>
      </c>
      <c r="AU237" s="255" t="s">
        <v>86</v>
      </c>
      <c r="AV237" s="14" t="s">
        <v>86</v>
      </c>
      <c r="AW237" s="14" t="s">
        <v>4</v>
      </c>
      <c r="AX237" s="14" t="s">
        <v>84</v>
      </c>
      <c r="AY237" s="255" t="s">
        <v>125</v>
      </c>
    </row>
    <row r="238" s="2" customFormat="1" ht="33" customHeight="1">
      <c r="A238" s="39"/>
      <c r="B238" s="40"/>
      <c r="C238" s="220" t="s">
        <v>488</v>
      </c>
      <c r="D238" s="220" t="s">
        <v>128</v>
      </c>
      <c r="E238" s="221" t="s">
        <v>947</v>
      </c>
      <c r="F238" s="222" t="s">
        <v>948</v>
      </c>
      <c r="G238" s="223" t="s">
        <v>291</v>
      </c>
      <c r="H238" s="224">
        <v>25.120000000000001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41</v>
      </c>
      <c r="O238" s="92"/>
      <c r="P238" s="230">
        <f>O238*H238</f>
        <v>0</v>
      </c>
      <c r="Q238" s="230">
        <v>0.00068999999999999997</v>
      </c>
      <c r="R238" s="230">
        <f>Q238*H238</f>
        <v>0.017332799999999999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147</v>
      </c>
      <c r="AT238" s="232" t="s">
        <v>128</v>
      </c>
      <c r="AU238" s="232" t="s">
        <v>86</v>
      </c>
      <c r="AY238" s="18" t="s">
        <v>125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84</v>
      </c>
      <c r="BK238" s="233">
        <f>ROUND(I238*H238,2)</f>
        <v>0</v>
      </c>
      <c r="BL238" s="18" t="s">
        <v>147</v>
      </c>
      <c r="BM238" s="232" t="s">
        <v>949</v>
      </c>
    </row>
    <row r="239" s="14" customFormat="1">
      <c r="A239" s="14"/>
      <c r="B239" s="245"/>
      <c r="C239" s="246"/>
      <c r="D239" s="236" t="s">
        <v>134</v>
      </c>
      <c r="E239" s="247" t="s">
        <v>1</v>
      </c>
      <c r="F239" s="248" t="s">
        <v>950</v>
      </c>
      <c r="G239" s="246"/>
      <c r="H239" s="249">
        <v>25.120000000000001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134</v>
      </c>
      <c r="AU239" s="255" t="s">
        <v>86</v>
      </c>
      <c r="AV239" s="14" t="s">
        <v>86</v>
      </c>
      <c r="AW239" s="14" t="s">
        <v>32</v>
      </c>
      <c r="AX239" s="14" t="s">
        <v>84</v>
      </c>
      <c r="AY239" s="255" t="s">
        <v>125</v>
      </c>
    </row>
    <row r="240" s="2" customFormat="1" ht="49.05" customHeight="1">
      <c r="A240" s="39"/>
      <c r="B240" s="40"/>
      <c r="C240" s="220" t="s">
        <v>454</v>
      </c>
      <c r="D240" s="220" t="s">
        <v>128</v>
      </c>
      <c r="E240" s="221" t="s">
        <v>951</v>
      </c>
      <c r="F240" s="222" t="s">
        <v>952</v>
      </c>
      <c r="G240" s="223" t="s">
        <v>291</v>
      </c>
      <c r="H240" s="224">
        <v>820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41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147</v>
      </c>
      <c r="AT240" s="232" t="s">
        <v>128</v>
      </c>
      <c r="AU240" s="232" t="s">
        <v>86</v>
      </c>
      <c r="AY240" s="18" t="s">
        <v>125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84</v>
      </c>
      <c r="BK240" s="233">
        <f>ROUND(I240*H240,2)</f>
        <v>0</v>
      </c>
      <c r="BL240" s="18" t="s">
        <v>147</v>
      </c>
      <c r="BM240" s="232" t="s">
        <v>953</v>
      </c>
    </row>
    <row r="241" s="14" customFormat="1">
      <c r="A241" s="14"/>
      <c r="B241" s="245"/>
      <c r="C241" s="246"/>
      <c r="D241" s="236" t="s">
        <v>134</v>
      </c>
      <c r="E241" s="247" t="s">
        <v>1</v>
      </c>
      <c r="F241" s="248" t="s">
        <v>907</v>
      </c>
      <c r="G241" s="246"/>
      <c r="H241" s="249">
        <v>820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134</v>
      </c>
      <c r="AU241" s="255" t="s">
        <v>86</v>
      </c>
      <c r="AV241" s="14" t="s">
        <v>86</v>
      </c>
      <c r="AW241" s="14" t="s">
        <v>32</v>
      </c>
      <c r="AX241" s="14" t="s">
        <v>84</v>
      </c>
      <c r="AY241" s="255" t="s">
        <v>125</v>
      </c>
    </row>
    <row r="242" s="2" customFormat="1" ht="33" customHeight="1">
      <c r="A242" s="39"/>
      <c r="B242" s="40"/>
      <c r="C242" s="220" t="s">
        <v>492</v>
      </c>
      <c r="D242" s="220" t="s">
        <v>128</v>
      </c>
      <c r="E242" s="221" t="s">
        <v>954</v>
      </c>
      <c r="F242" s="222" t="s">
        <v>955</v>
      </c>
      <c r="G242" s="223" t="s">
        <v>325</v>
      </c>
      <c r="H242" s="224">
        <v>75.359999999999999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41</v>
      </c>
      <c r="O242" s="92"/>
      <c r="P242" s="230">
        <f>O242*H242</f>
        <v>0</v>
      </c>
      <c r="Q242" s="230">
        <v>0.01125</v>
      </c>
      <c r="R242" s="230">
        <f>Q242*H242</f>
        <v>0.8478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147</v>
      </c>
      <c r="AT242" s="232" t="s">
        <v>128</v>
      </c>
      <c r="AU242" s="232" t="s">
        <v>86</v>
      </c>
      <c r="AY242" s="18" t="s">
        <v>125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84</v>
      </c>
      <c r="BK242" s="233">
        <f>ROUND(I242*H242,2)</f>
        <v>0</v>
      </c>
      <c r="BL242" s="18" t="s">
        <v>147</v>
      </c>
      <c r="BM242" s="232" t="s">
        <v>956</v>
      </c>
    </row>
    <row r="243" s="13" customFormat="1">
      <c r="A243" s="13"/>
      <c r="B243" s="234"/>
      <c r="C243" s="235"/>
      <c r="D243" s="236" t="s">
        <v>134</v>
      </c>
      <c r="E243" s="237" t="s">
        <v>1</v>
      </c>
      <c r="F243" s="238" t="s">
        <v>957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134</v>
      </c>
      <c r="AU243" s="244" t="s">
        <v>86</v>
      </c>
      <c r="AV243" s="13" t="s">
        <v>84</v>
      </c>
      <c r="AW243" s="13" t="s">
        <v>32</v>
      </c>
      <c r="AX243" s="13" t="s">
        <v>76</v>
      </c>
      <c r="AY243" s="244" t="s">
        <v>125</v>
      </c>
    </row>
    <row r="244" s="14" customFormat="1">
      <c r="A244" s="14"/>
      <c r="B244" s="245"/>
      <c r="C244" s="246"/>
      <c r="D244" s="236" t="s">
        <v>134</v>
      </c>
      <c r="E244" s="247" t="s">
        <v>1</v>
      </c>
      <c r="F244" s="248" t="s">
        <v>958</v>
      </c>
      <c r="G244" s="246"/>
      <c r="H244" s="249">
        <v>75.359999999999999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134</v>
      </c>
      <c r="AU244" s="255" t="s">
        <v>86</v>
      </c>
      <c r="AV244" s="14" t="s">
        <v>86</v>
      </c>
      <c r="AW244" s="14" t="s">
        <v>32</v>
      </c>
      <c r="AX244" s="14" t="s">
        <v>84</v>
      </c>
      <c r="AY244" s="255" t="s">
        <v>125</v>
      </c>
    </row>
    <row r="245" s="2" customFormat="1" ht="33" customHeight="1">
      <c r="A245" s="39"/>
      <c r="B245" s="40"/>
      <c r="C245" s="220" t="s">
        <v>459</v>
      </c>
      <c r="D245" s="220" t="s">
        <v>128</v>
      </c>
      <c r="E245" s="221" t="s">
        <v>959</v>
      </c>
      <c r="F245" s="222" t="s">
        <v>960</v>
      </c>
      <c r="G245" s="223" t="s">
        <v>291</v>
      </c>
      <c r="H245" s="224">
        <v>50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147</v>
      </c>
      <c r="AT245" s="232" t="s">
        <v>128</v>
      </c>
      <c r="AU245" s="232" t="s">
        <v>86</v>
      </c>
      <c r="AY245" s="18" t="s">
        <v>125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84</v>
      </c>
      <c r="BK245" s="233">
        <f>ROUND(I245*H245,2)</f>
        <v>0</v>
      </c>
      <c r="BL245" s="18" t="s">
        <v>147</v>
      </c>
      <c r="BM245" s="232" t="s">
        <v>961</v>
      </c>
    </row>
    <row r="246" s="14" customFormat="1">
      <c r="A246" s="14"/>
      <c r="B246" s="245"/>
      <c r="C246" s="246"/>
      <c r="D246" s="236" t="s">
        <v>134</v>
      </c>
      <c r="E246" s="247" t="s">
        <v>1</v>
      </c>
      <c r="F246" s="248" t="s">
        <v>483</v>
      </c>
      <c r="G246" s="246"/>
      <c r="H246" s="249">
        <v>50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134</v>
      </c>
      <c r="AU246" s="255" t="s">
        <v>86</v>
      </c>
      <c r="AV246" s="14" t="s">
        <v>86</v>
      </c>
      <c r="AW246" s="14" t="s">
        <v>32</v>
      </c>
      <c r="AX246" s="14" t="s">
        <v>84</v>
      </c>
      <c r="AY246" s="255" t="s">
        <v>125</v>
      </c>
    </row>
    <row r="247" s="2" customFormat="1" ht="24.15" customHeight="1">
      <c r="A247" s="39"/>
      <c r="B247" s="40"/>
      <c r="C247" s="270" t="s">
        <v>463</v>
      </c>
      <c r="D247" s="270" t="s">
        <v>274</v>
      </c>
      <c r="E247" s="271" t="s">
        <v>962</v>
      </c>
      <c r="F247" s="272" t="s">
        <v>963</v>
      </c>
      <c r="G247" s="273" t="s">
        <v>291</v>
      </c>
      <c r="H247" s="274">
        <v>55</v>
      </c>
      <c r="I247" s="275"/>
      <c r="J247" s="276">
        <f>ROUND(I247*H247,2)</f>
        <v>0</v>
      </c>
      <c r="K247" s="277"/>
      <c r="L247" s="278"/>
      <c r="M247" s="279" t="s">
        <v>1</v>
      </c>
      <c r="N247" s="280" t="s">
        <v>41</v>
      </c>
      <c r="O247" s="92"/>
      <c r="P247" s="230">
        <f>O247*H247</f>
        <v>0</v>
      </c>
      <c r="Q247" s="230">
        <v>0.00020000000000000001</v>
      </c>
      <c r="R247" s="230">
        <f>Q247*H247</f>
        <v>0.011000000000000001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172</v>
      </c>
      <c r="AT247" s="232" t="s">
        <v>274</v>
      </c>
      <c r="AU247" s="232" t="s">
        <v>86</v>
      </c>
      <c r="AY247" s="18" t="s">
        <v>125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84</v>
      </c>
      <c r="BK247" s="233">
        <f>ROUND(I247*H247,2)</f>
        <v>0</v>
      </c>
      <c r="BL247" s="18" t="s">
        <v>147</v>
      </c>
      <c r="BM247" s="232" t="s">
        <v>964</v>
      </c>
    </row>
    <row r="248" s="14" customFormat="1">
      <c r="A248" s="14"/>
      <c r="B248" s="245"/>
      <c r="C248" s="246"/>
      <c r="D248" s="236" t="s">
        <v>134</v>
      </c>
      <c r="E248" s="247" t="s">
        <v>1</v>
      </c>
      <c r="F248" s="248" t="s">
        <v>483</v>
      </c>
      <c r="G248" s="246"/>
      <c r="H248" s="249">
        <v>50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134</v>
      </c>
      <c r="AU248" s="255" t="s">
        <v>86</v>
      </c>
      <c r="AV248" s="14" t="s">
        <v>86</v>
      </c>
      <c r="AW248" s="14" t="s">
        <v>32</v>
      </c>
      <c r="AX248" s="14" t="s">
        <v>84</v>
      </c>
      <c r="AY248" s="255" t="s">
        <v>125</v>
      </c>
    </row>
    <row r="249" s="14" customFormat="1">
      <c r="A249" s="14"/>
      <c r="B249" s="245"/>
      <c r="C249" s="246"/>
      <c r="D249" s="236" t="s">
        <v>134</v>
      </c>
      <c r="E249" s="246"/>
      <c r="F249" s="248" t="s">
        <v>965</v>
      </c>
      <c r="G249" s="246"/>
      <c r="H249" s="249">
        <v>55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134</v>
      </c>
      <c r="AU249" s="255" t="s">
        <v>86</v>
      </c>
      <c r="AV249" s="14" t="s">
        <v>86</v>
      </c>
      <c r="AW249" s="14" t="s">
        <v>4</v>
      </c>
      <c r="AX249" s="14" t="s">
        <v>84</v>
      </c>
      <c r="AY249" s="255" t="s">
        <v>125</v>
      </c>
    </row>
    <row r="250" s="2" customFormat="1" ht="24.15" customHeight="1">
      <c r="A250" s="39"/>
      <c r="B250" s="40"/>
      <c r="C250" s="220" t="s">
        <v>467</v>
      </c>
      <c r="D250" s="220" t="s">
        <v>128</v>
      </c>
      <c r="E250" s="221" t="s">
        <v>966</v>
      </c>
      <c r="F250" s="222" t="s">
        <v>967</v>
      </c>
      <c r="G250" s="223" t="s">
        <v>291</v>
      </c>
      <c r="H250" s="224">
        <v>50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41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147</v>
      </c>
      <c r="AT250" s="232" t="s">
        <v>128</v>
      </c>
      <c r="AU250" s="232" t="s">
        <v>86</v>
      </c>
      <c r="AY250" s="18" t="s">
        <v>125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147</v>
      </c>
      <c r="BM250" s="232" t="s">
        <v>968</v>
      </c>
    </row>
    <row r="251" s="14" customFormat="1">
      <c r="A251" s="14"/>
      <c r="B251" s="245"/>
      <c r="C251" s="246"/>
      <c r="D251" s="236" t="s">
        <v>134</v>
      </c>
      <c r="E251" s="247" t="s">
        <v>1</v>
      </c>
      <c r="F251" s="248" t="s">
        <v>483</v>
      </c>
      <c r="G251" s="246"/>
      <c r="H251" s="249">
        <v>50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134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125</v>
      </c>
    </row>
    <row r="252" s="2" customFormat="1" ht="16.5" customHeight="1">
      <c r="A252" s="39"/>
      <c r="B252" s="40"/>
      <c r="C252" s="270" t="s">
        <v>471</v>
      </c>
      <c r="D252" s="270" t="s">
        <v>274</v>
      </c>
      <c r="E252" s="271" t="s">
        <v>969</v>
      </c>
      <c r="F252" s="272" t="s">
        <v>970</v>
      </c>
      <c r="G252" s="273" t="s">
        <v>230</v>
      </c>
      <c r="H252" s="274">
        <v>6</v>
      </c>
      <c r="I252" s="275"/>
      <c r="J252" s="276">
        <f>ROUND(I252*H252,2)</f>
        <v>0</v>
      </c>
      <c r="K252" s="277"/>
      <c r="L252" s="278"/>
      <c r="M252" s="279" t="s">
        <v>1</v>
      </c>
      <c r="N252" s="280" t="s">
        <v>41</v>
      </c>
      <c r="O252" s="92"/>
      <c r="P252" s="230">
        <f>O252*H252</f>
        <v>0</v>
      </c>
      <c r="Q252" s="230">
        <v>0.20000000000000001</v>
      </c>
      <c r="R252" s="230">
        <f>Q252*H252</f>
        <v>1.2000000000000002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172</v>
      </c>
      <c r="AT252" s="232" t="s">
        <v>274</v>
      </c>
      <c r="AU252" s="232" t="s">
        <v>86</v>
      </c>
      <c r="AY252" s="18" t="s">
        <v>125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147</v>
      </c>
      <c r="BM252" s="232" t="s">
        <v>971</v>
      </c>
    </row>
    <row r="253" s="14" customFormat="1">
      <c r="A253" s="14"/>
      <c r="B253" s="245"/>
      <c r="C253" s="246"/>
      <c r="D253" s="236" t="s">
        <v>134</v>
      </c>
      <c r="E253" s="247" t="s">
        <v>1</v>
      </c>
      <c r="F253" s="248" t="s">
        <v>972</v>
      </c>
      <c r="G253" s="246"/>
      <c r="H253" s="249">
        <v>5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134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125</v>
      </c>
    </row>
    <row r="254" s="14" customFormat="1">
      <c r="A254" s="14"/>
      <c r="B254" s="245"/>
      <c r="C254" s="246"/>
      <c r="D254" s="236" t="s">
        <v>134</v>
      </c>
      <c r="E254" s="246"/>
      <c r="F254" s="248" t="s">
        <v>973</v>
      </c>
      <c r="G254" s="246"/>
      <c r="H254" s="249">
        <v>6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134</v>
      </c>
      <c r="AU254" s="255" t="s">
        <v>86</v>
      </c>
      <c r="AV254" s="14" t="s">
        <v>86</v>
      </c>
      <c r="AW254" s="14" t="s">
        <v>4</v>
      </c>
      <c r="AX254" s="14" t="s">
        <v>84</v>
      </c>
      <c r="AY254" s="255" t="s">
        <v>125</v>
      </c>
    </row>
    <row r="255" s="2" customFormat="1" ht="24.15" customHeight="1">
      <c r="A255" s="39"/>
      <c r="B255" s="40"/>
      <c r="C255" s="220" t="s">
        <v>475</v>
      </c>
      <c r="D255" s="220" t="s">
        <v>128</v>
      </c>
      <c r="E255" s="221" t="s">
        <v>974</v>
      </c>
      <c r="F255" s="222" t="s">
        <v>975</v>
      </c>
      <c r="G255" s="223" t="s">
        <v>261</v>
      </c>
      <c r="H255" s="224">
        <v>0.041000000000000002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41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147</v>
      </c>
      <c r="AT255" s="232" t="s">
        <v>128</v>
      </c>
      <c r="AU255" s="232" t="s">
        <v>86</v>
      </c>
      <c r="AY255" s="18" t="s">
        <v>125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84</v>
      </c>
      <c r="BK255" s="233">
        <f>ROUND(I255*H255,2)</f>
        <v>0</v>
      </c>
      <c r="BL255" s="18" t="s">
        <v>147</v>
      </c>
      <c r="BM255" s="232" t="s">
        <v>976</v>
      </c>
    </row>
    <row r="256" s="14" customFormat="1">
      <c r="A256" s="14"/>
      <c r="B256" s="245"/>
      <c r="C256" s="246"/>
      <c r="D256" s="236" t="s">
        <v>134</v>
      </c>
      <c r="E256" s="247" t="s">
        <v>1</v>
      </c>
      <c r="F256" s="248" t="s">
        <v>977</v>
      </c>
      <c r="G256" s="246"/>
      <c r="H256" s="249">
        <v>0.041000000000000002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134</v>
      </c>
      <c r="AU256" s="255" t="s">
        <v>86</v>
      </c>
      <c r="AV256" s="14" t="s">
        <v>86</v>
      </c>
      <c r="AW256" s="14" t="s">
        <v>32</v>
      </c>
      <c r="AX256" s="14" t="s">
        <v>84</v>
      </c>
      <c r="AY256" s="255" t="s">
        <v>125</v>
      </c>
    </row>
    <row r="257" s="2" customFormat="1" ht="16.5" customHeight="1">
      <c r="A257" s="39"/>
      <c r="B257" s="40"/>
      <c r="C257" s="270" t="s">
        <v>479</v>
      </c>
      <c r="D257" s="270" t="s">
        <v>274</v>
      </c>
      <c r="E257" s="271" t="s">
        <v>978</v>
      </c>
      <c r="F257" s="272" t="s">
        <v>979</v>
      </c>
      <c r="G257" s="273" t="s">
        <v>910</v>
      </c>
      <c r="H257" s="274">
        <v>45.100000000000001</v>
      </c>
      <c r="I257" s="275"/>
      <c r="J257" s="276">
        <f>ROUND(I257*H257,2)</f>
        <v>0</v>
      </c>
      <c r="K257" s="277"/>
      <c r="L257" s="278"/>
      <c r="M257" s="279" t="s">
        <v>1</v>
      </c>
      <c r="N257" s="280" t="s">
        <v>41</v>
      </c>
      <c r="O257" s="92"/>
      <c r="P257" s="230">
        <f>O257*H257</f>
        <v>0</v>
      </c>
      <c r="Q257" s="230">
        <v>0.001</v>
      </c>
      <c r="R257" s="230">
        <f>Q257*H257</f>
        <v>0.045100000000000001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172</v>
      </c>
      <c r="AT257" s="232" t="s">
        <v>274</v>
      </c>
      <c r="AU257" s="232" t="s">
        <v>86</v>
      </c>
      <c r="AY257" s="18" t="s">
        <v>125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84</v>
      </c>
      <c r="BK257" s="233">
        <f>ROUND(I257*H257,2)</f>
        <v>0</v>
      </c>
      <c r="BL257" s="18" t="s">
        <v>147</v>
      </c>
      <c r="BM257" s="232" t="s">
        <v>980</v>
      </c>
    </row>
    <row r="258" s="14" customFormat="1">
      <c r="A258" s="14"/>
      <c r="B258" s="245"/>
      <c r="C258" s="246"/>
      <c r="D258" s="236" t="s">
        <v>134</v>
      </c>
      <c r="E258" s="247" t="s">
        <v>1</v>
      </c>
      <c r="F258" s="248" t="s">
        <v>981</v>
      </c>
      <c r="G258" s="246"/>
      <c r="H258" s="249">
        <v>41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134</v>
      </c>
      <c r="AU258" s="255" t="s">
        <v>86</v>
      </c>
      <c r="AV258" s="14" t="s">
        <v>86</v>
      </c>
      <c r="AW258" s="14" t="s">
        <v>32</v>
      </c>
      <c r="AX258" s="14" t="s">
        <v>84</v>
      </c>
      <c r="AY258" s="255" t="s">
        <v>125</v>
      </c>
    </row>
    <row r="259" s="14" customFormat="1">
      <c r="A259" s="14"/>
      <c r="B259" s="245"/>
      <c r="C259" s="246"/>
      <c r="D259" s="236" t="s">
        <v>134</v>
      </c>
      <c r="E259" s="246"/>
      <c r="F259" s="248" t="s">
        <v>982</v>
      </c>
      <c r="G259" s="246"/>
      <c r="H259" s="249">
        <v>45.100000000000001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134</v>
      </c>
      <c r="AU259" s="255" t="s">
        <v>86</v>
      </c>
      <c r="AV259" s="14" t="s">
        <v>86</v>
      </c>
      <c r="AW259" s="14" t="s">
        <v>4</v>
      </c>
      <c r="AX259" s="14" t="s">
        <v>84</v>
      </c>
      <c r="AY259" s="255" t="s">
        <v>125</v>
      </c>
    </row>
    <row r="260" s="2" customFormat="1" ht="33" customHeight="1">
      <c r="A260" s="39"/>
      <c r="B260" s="40"/>
      <c r="C260" s="220" t="s">
        <v>483</v>
      </c>
      <c r="D260" s="220" t="s">
        <v>128</v>
      </c>
      <c r="E260" s="221" t="s">
        <v>983</v>
      </c>
      <c r="F260" s="222" t="s">
        <v>984</v>
      </c>
      <c r="G260" s="223" t="s">
        <v>291</v>
      </c>
      <c r="H260" s="224">
        <v>4920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41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147</v>
      </c>
      <c r="AT260" s="232" t="s">
        <v>128</v>
      </c>
      <c r="AU260" s="232" t="s">
        <v>86</v>
      </c>
      <c r="AY260" s="18" t="s">
        <v>125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84</v>
      </c>
      <c r="BK260" s="233">
        <f>ROUND(I260*H260,2)</f>
        <v>0</v>
      </c>
      <c r="BL260" s="18" t="s">
        <v>147</v>
      </c>
      <c r="BM260" s="232" t="s">
        <v>985</v>
      </c>
    </row>
    <row r="261" s="14" customFormat="1">
      <c r="A261" s="14"/>
      <c r="B261" s="245"/>
      <c r="C261" s="246"/>
      <c r="D261" s="236" t="s">
        <v>134</v>
      </c>
      <c r="E261" s="247" t="s">
        <v>1</v>
      </c>
      <c r="F261" s="248" t="s">
        <v>986</v>
      </c>
      <c r="G261" s="246"/>
      <c r="H261" s="249">
        <v>4920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134</v>
      </c>
      <c r="AU261" s="255" t="s">
        <v>86</v>
      </c>
      <c r="AV261" s="14" t="s">
        <v>86</v>
      </c>
      <c r="AW261" s="14" t="s">
        <v>32</v>
      </c>
      <c r="AX261" s="14" t="s">
        <v>84</v>
      </c>
      <c r="AY261" s="255" t="s">
        <v>125</v>
      </c>
    </row>
    <row r="262" s="12" customFormat="1" ht="22.8" customHeight="1">
      <c r="A262" s="12"/>
      <c r="B262" s="204"/>
      <c r="C262" s="205"/>
      <c r="D262" s="206" t="s">
        <v>75</v>
      </c>
      <c r="E262" s="218" t="s">
        <v>86</v>
      </c>
      <c r="F262" s="218" t="s">
        <v>367</v>
      </c>
      <c r="G262" s="205"/>
      <c r="H262" s="205"/>
      <c r="I262" s="208"/>
      <c r="J262" s="219">
        <f>BK262</f>
        <v>0</v>
      </c>
      <c r="K262" s="205"/>
      <c r="L262" s="210"/>
      <c r="M262" s="211"/>
      <c r="N262" s="212"/>
      <c r="O262" s="212"/>
      <c r="P262" s="213">
        <f>SUM(P263:P265)</f>
        <v>0</v>
      </c>
      <c r="Q262" s="212"/>
      <c r="R262" s="213">
        <f>SUM(R263:R265)</f>
        <v>0</v>
      </c>
      <c r="S262" s="212"/>
      <c r="T262" s="214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5" t="s">
        <v>84</v>
      </c>
      <c r="AT262" s="216" t="s">
        <v>75</v>
      </c>
      <c r="AU262" s="216" t="s">
        <v>84</v>
      </c>
      <c r="AY262" s="215" t="s">
        <v>125</v>
      </c>
      <c r="BK262" s="217">
        <f>SUM(BK263:BK265)</f>
        <v>0</v>
      </c>
    </row>
    <row r="263" s="2" customFormat="1" ht="24.15" customHeight="1">
      <c r="A263" s="39"/>
      <c r="B263" s="40"/>
      <c r="C263" s="220" t="s">
        <v>497</v>
      </c>
      <c r="D263" s="220" t="s">
        <v>128</v>
      </c>
      <c r="E263" s="221" t="s">
        <v>369</v>
      </c>
      <c r="F263" s="222" t="s">
        <v>370</v>
      </c>
      <c r="G263" s="223" t="s">
        <v>230</v>
      </c>
      <c r="H263" s="224">
        <v>0.71999999999999997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147</v>
      </c>
      <c r="AT263" s="232" t="s">
        <v>128</v>
      </c>
      <c r="AU263" s="232" t="s">
        <v>86</v>
      </c>
      <c r="AY263" s="18" t="s">
        <v>125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147</v>
      </c>
      <c r="BM263" s="232" t="s">
        <v>987</v>
      </c>
    </row>
    <row r="264" s="13" customFormat="1">
      <c r="A264" s="13"/>
      <c r="B264" s="234"/>
      <c r="C264" s="235"/>
      <c r="D264" s="236" t="s">
        <v>134</v>
      </c>
      <c r="E264" s="237" t="s">
        <v>1</v>
      </c>
      <c r="F264" s="238" t="s">
        <v>249</v>
      </c>
      <c r="G264" s="235"/>
      <c r="H264" s="237" t="s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134</v>
      </c>
      <c r="AU264" s="244" t="s">
        <v>86</v>
      </c>
      <c r="AV264" s="13" t="s">
        <v>84</v>
      </c>
      <c r="AW264" s="13" t="s">
        <v>32</v>
      </c>
      <c r="AX264" s="13" t="s">
        <v>76</v>
      </c>
      <c r="AY264" s="244" t="s">
        <v>125</v>
      </c>
    </row>
    <row r="265" s="14" customFormat="1">
      <c r="A265" s="14"/>
      <c r="B265" s="245"/>
      <c r="C265" s="246"/>
      <c r="D265" s="236" t="s">
        <v>134</v>
      </c>
      <c r="E265" s="247" t="s">
        <v>1</v>
      </c>
      <c r="F265" s="248" t="s">
        <v>803</v>
      </c>
      <c r="G265" s="246"/>
      <c r="H265" s="249">
        <v>0.71999999999999997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134</v>
      </c>
      <c r="AU265" s="255" t="s">
        <v>86</v>
      </c>
      <c r="AV265" s="14" t="s">
        <v>86</v>
      </c>
      <c r="AW265" s="14" t="s">
        <v>32</v>
      </c>
      <c r="AX265" s="14" t="s">
        <v>84</v>
      </c>
      <c r="AY265" s="255" t="s">
        <v>125</v>
      </c>
    </row>
    <row r="266" s="12" customFormat="1" ht="22.8" customHeight="1">
      <c r="A266" s="12"/>
      <c r="B266" s="204"/>
      <c r="C266" s="205"/>
      <c r="D266" s="206" t="s">
        <v>75</v>
      </c>
      <c r="E266" s="218" t="s">
        <v>7</v>
      </c>
      <c r="F266" s="218" t="s">
        <v>372</v>
      </c>
      <c r="G266" s="205"/>
      <c r="H266" s="205"/>
      <c r="I266" s="208"/>
      <c r="J266" s="219">
        <f>BK266</f>
        <v>0</v>
      </c>
      <c r="K266" s="205"/>
      <c r="L266" s="210"/>
      <c r="M266" s="211"/>
      <c r="N266" s="212"/>
      <c r="O266" s="212"/>
      <c r="P266" s="213">
        <f>SUM(P267:P278)</f>
        <v>0</v>
      </c>
      <c r="Q266" s="212"/>
      <c r="R266" s="213">
        <f>SUM(R267:R278)</f>
        <v>96.248509079999977</v>
      </c>
      <c r="S266" s="212"/>
      <c r="T266" s="214">
        <f>SUM(T267:T278)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5" t="s">
        <v>84</v>
      </c>
      <c r="AT266" s="216" t="s">
        <v>75</v>
      </c>
      <c r="AU266" s="216" t="s">
        <v>84</v>
      </c>
      <c r="AY266" s="215" t="s">
        <v>125</v>
      </c>
      <c r="BK266" s="217">
        <f>SUM(BK267:BK278)</f>
        <v>0</v>
      </c>
    </row>
    <row r="267" s="2" customFormat="1" ht="44.25" customHeight="1">
      <c r="A267" s="39"/>
      <c r="B267" s="40"/>
      <c r="C267" s="220" t="s">
        <v>502</v>
      </c>
      <c r="D267" s="220" t="s">
        <v>128</v>
      </c>
      <c r="E267" s="221" t="s">
        <v>374</v>
      </c>
      <c r="F267" s="222" t="s">
        <v>375</v>
      </c>
      <c r="G267" s="223" t="s">
        <v>291</v>
      </c>
      <c r="H267" s="224">
        <v>1264.25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41</v>
      </c>
      <c r="O267" s="92"/>
      <c r="P267" s="230">
        <f>O267*H267</f>
        <v>0</v>
      </c>
      <c r="Q267" s="230">
        <v>0.00013999999999999999</v>
      </c>
      <c r="R267" s="230">
        <f>Q267*H267</f>
        <v>0.17699499999999999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147</v>
      </c>
      <c r="AT267" s="232" t="s">
        <v>128</v>
      </c>
      <c r="AU267" s="232" t="s">
        <v>86</v>
      </c>
      <c r="AY267" s="18" t="s">
        <v>125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84</v>
      </c>
      <c r="BK267" s="233">
        <f>ROUND(I267*H267,2)</f>
        <v>0</v>
      </c>
      <c r="BL267" s="18" t="s">
        <v>147</v>
      </c>
      <c r="BM267" s="232" t="s">
        <v>988</v>
      </c>
    </row>
    <row r="268" s="14" customFormat="1">
      <c r="A268" s="14"/>
      <c r="B268" s="245"/>
      <c r="C268" s="246"/>
      <c r="D268" s="236" t="s">
        <v>134</v>
      </c>
      <c r="E268" s="247" t="s">
        <v>1</v>
      </c>
      <c r="F268" s="248" t="s">
        <v>811</v>
      </c>
      <c r="G268" s="246"/>
      <c r="H268" s="249">
        <v>1264.25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134</v>
      </c>
      <c r="AU268" s="255" t="s">
        <v>86</v>
      </c>
      <c r="AV268" s="14" t="s">
        <v>86</v>
      </c>
      <c r="AW268" s="14" t="s">
        <v>32</v>
      </c>
      <c r="AX268" s="14" t="s">
        <v>84</v>
      </c>
      <c r="AY268" s="255" t="s">
        <v>125</v>
      </c>
    </row>
    <row r="269" s="2" customFormat="1" ht="16.5" customHeight="1">
      <c r="A269" s="39"/>
      <c r="B269" s="40"/>
      <c r="C269" s="270" t="s">
        <v>509</v>
      </c>
      <c r="D269" s="270" t="s">
        <v>274</v>
      </c>
      <c r="E269" s="271" t="s">
        <v>378</v>
      </c>
      <c r="F269" s="272" t="s">
        <v>379</v>
      </c>
      <c r="G269" s="273" t="s">
        <v>291</v>
      </c>
      <c r="H269" s="274">
        <v>1327.463</v>
      </c>
      <c r="I269" s="275"/>
      <c r="J269" s="276">
        <f>ROUND(I269*H269,2)</f>
        <v>0</v>
      </c>
      <c r="K269" s="277"/>
      <c r="L269" s="278"/>
      <c r="M269" s="279" t="s">
        <v>1</v>
      </c>
      <c r="N269" s="280" t="s">
        <v>41</v>
      </c>
      <c r="O269" s="92"/>
      <c r="P269" s="230">
        <f>O269*H269</f>
        <v>0</v>
      </c>
      <c r="Q269" s="230">
        <v>0.00040000000000000002</v>
      </c>
      <c r="R269" s="230">
        <f>Q269*H269</f>
        <v>0.53098520000000005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172</v>
      </c>
      <c r="AT269" s="232" t="s">
        <v>274</v>
      </c>
      <c r="AU269" s="232" t="s">
        <v>86</v>
      </c>
      <c r="AY269" s="18" t="s">
        <v>125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84</v>
      </c>
      <c r="BK269" s="233">
        <f>ROUND(I269*H269,2)</f>
        <v>0</v>
      </c>
      <c r="BL269" s="18" t="s">
        <v>147</v>
      </c>
      <c r="BM269" s="232" t="s">
        <v>989</v>
      </c>
    </row>
    <row r="270" s="14" customFormat="1">
      <c r="A270" s="14"/>
      <c r="B270" s="245"/>
      <c r="C270" s="246"/>
      <c r="D270" s="236" t="s">
        <v>134</v>
      </c>
      <c r="E270" s="247" t="s">
        <v>1</v>
      </c>
      <c r="F270" s="248" t="s">
        <v>990</v>
      </c>
      <c r="G270" s="246"/>
      <c r="H270" s="249">
        <v>1264.25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134</v>
      </c>
      <c r="AU270" s="255" t="s">
        <v>86</v>
      </c>
      <c r="AV270" s="14" t="s">
        <v>86</v>
      </c>
      <c r="AW270" s="14" t="s">
        <v>32</v>
      </c>
      <c r="AX270" s="14" t="s">
        <v>84</v>
      </c>
      <c r="AY270" s="255" t="s">
        <v>125</v>
      </c>
    </row>
    <row r="271" s="14" customFormat="1">
      <c r="A271" s="14"/>
      <c r="B271" s="245"/>
      <c r="C271" s="246"/>
      <c r="D271" s="236" t="s">
        <v>134</v>
      </c>
      <c r="E271" s="246"/>
      <c r="F271" s="248" t="s">
        <v>991</v>
      </c>
      <c r="G271" s="246"/>
      <c r="H271" s="249">
        <v>1327.463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134</v>
      </c>
      <c r="AU271" s="255" t="s">
        <v>86</v>
      </c>
      <c r="AV271" s="14" t="s">
        <v>86</v>
      </c>
      <c r="AW271" s="14" t="s">
        <v>4</v>
      </c>
      <c r="AX271" s="14" t="s">
        <v>84</v>
      </c>
      <c r="AY271" s="255" t="s">
        <v>125</v>
      </c>
    </row>
    <row r="272" s="2" customFormat="1" ht="24.15" customHeight="1">
      <c r="A272" s="39"/>
      <c r="B272" s="40"/>
      <c r="C272" s="220" t="s">
        <v>513</v>
      </c>
      <c r="D272" s="220" t="s">
        <v>128</v>
      </c>
      <c r="E272" s="221" t="s">
        <v>384</v>
      </c>
      <c r="F272" s="222" t="s">
        <v>385</v>
      </c>
      <c r="G272" s="223" t="s">
        <v>230</v>
      </c>
      <c r="H272" s="224">
        <v>39.271999999999998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2.4327899999999998</v>
      </c>
      <c r="R272" s="230">
        <f>Q272*H272</f>
        <v>95.540528879999982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147</v>
      </c>
      <c r="AT272" s="232" t="s">
        <v>128</v>
      </c>
      <c r="AU272" s="232" t="s">
        <v>86</v>
      </c>
      <c r="AY272" s="18" t="s">
        <v>125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147</v>
      </c>
      <c r="BM272" s="232" t="s">
        <v>992</v>
      </c>
    </row>
    <row r="273" s="13" customFormat="1">
      <c r="A273" s="13"/>
      <c r="B273" s="234"/>
      <c r="C273" s="235"/>
      <c r="D273" s="236" t="s">
        <v>134</v>
      </c>
      <c r="E273" s="237" t="s">
        <v>1</v>
      </c>
      <c r="F273" s="238" t="s">
        <v>387</v>
      </c>
      <c r="G273" s="235"/>
      <c r="H273" s="237" t="s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134</v>
      </c>
      <c r="AU273" s="244" t="s">
        <v>86</v>
      </c>
      <c r="AV273" s="13" t="s">
        <v>84</v>
      </c>
      <c r="AW273" s="13" t="s">
        <v>32</v>
      </c>
      <c r="AX273" s="13" t="s">
        <v>76</v>
      </c>
      <c r="AY273" s="244" t="s">
        <v>125</v>
      </c>
    </row>
    <row r="274" s="13" customFormat="1">
      <c r="A274" s="13"/>
      <c r="B274" s="234"/>
      <c r="C274" s="235"/>
      <c r="D274" s="236" t="s">
        <v>134</v>
      </c>
      <c r="E274" s="237" t="s">
        <v>1</v>
      </c>
      <c r="F274" s="238" t="s">
        <v>388</v>
      </c>
      <c r="G274" s="235"/>
      <c r="H274" s="237" t="s">
        <v>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134</v>
      </c>
      <c r="AU274" s="244" t="s">
        <v>86</v>
      </c>
      <c r="AV274" s="13" t="s">
        <v>84</v>
      </c>
      <c r="AW274" s="13" t="s">
        <v>32</v>
      </c>
      <c r="AX274" s="13" t="s">
        <v>76</v>
      </c>
      <c r="AY274" s="244" t="s">
        <v>125</v>
      </c>
    </row>
    <row r="275" s="14" customFormat="1">
      <c r="A275" s="14"/>
      <c r="B275" s="245"/>
      <c r="C275" s="246"/>
      <c r="D275" s="236" t="s">
        <v>134</v>
      </c>
      <c r="E275" s="247" t="s">
        <v>1</v>
      </c>
      <c r="F275" s="248" t="s">
        <v>993</v>
      </c>
      <c r="G275" s="246"/>
      <c r="H275" s="249">
        <v>39.271999999999998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134</v>
      </c>
      <c r="AU275" s="255" t="s">
        <v>86</v>
      </c>
      <c r="AV275" s="14" t="s">
        <v>86</v>
      </c>
      <c r="AW275" s="14" t="s">
        <v>32</v>
      </c>
      <c r="AX275" s="14" t="s">
        <v>84</v>
      </c>
      <c r="AY275" s="255" t="s">
        <v>125</v>
      </c>
    </row>
    <row r="276" s="2" customFormat="1" ht="37.8" customHeight="1">
      <c r="A276" s="39"/>
      <c r="B276" s="40"/>
      <c r="C276" s="220" t="s">
        <v>518</v>
      </c>
      <c r="D276" s="220" t="s">
        <v>128</v>
      </c>
      <c r="E276" s="221" t="s">
        <v>391</v>
      </c>
      <c r="F276" s="222" t="s">
        <v>392</v>
      </c>
      <c r="G276" s="223" t="s">
        <v>291</v>
      </c>
      <c r="H276" s="224">
        <v>825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147</v>
      </c>
      <c r="AT276" s="232" t="s">
        <v>128</v>
      </c>
      <c r="AU276" s="232" t="s">
        <v>86</v>
      </c>
      <c r="AY276" s="18" t="s">
        <v>125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147</v>
      </c>
      <c r="BM276" s="232" t="s">
        <v>994</v>
      </c>
    </row>
    <row r="277" s="13" customFormat="1">
      <c r="A277" s="13"/>
      <c r="B277" s="234"/>
      <c r="C277" s="235"/>
      <c r="D277" s="236" t="s">
        <v>134</v>
      </c>
      <c r="E277" s="237" t="s">
        <v>1</v>
      </c>
      <c r="F277" s="238" t="s">
        <v>995</v>
      </c>
      <c r="G277" s="235"/>
      <c r="H277" s="237" t="s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134</v>
      </c>
      <c r="AU277" s="244" t="s">
        <v>86</v>
      </c>
      <c r="AV277" s="13" t="s">
        <v>84</v>
      </c>
      <c r="AW277" s="13" t="s">
        <v>32</v>
      </c>
      <c r="AX277" s="13" t="s">
        <v>76</v>
      </c>
      <c r="AY277" s="244" t="s">
        <v>125</v>
      </c>
    </row>
    <row r="278" s="14" customFormat="1">
      <c r="A278" s="14"/>
      <c r="B278" s="245"/>
      <c r="C278" s="246"/>
      <c r="D278" s="236" t="s">
        <v>134</v>
      </c>
      <c r="E278" s="247" t="s">
        <v>1</v>
      </c>
      <c r="F278" s="248" t="s">
        <v>996</v>
      </c>
      <c r="G278" s="246"/>
      <c r="H278" s="249">
        <v>825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134</v>
      </c>
      <c r="AU278" s="255" t="s">
        <v>86</v>
      </c>
      <c r="AV278" s="14" t="s">
        <v>86</v>
      </c>
      <c r="AW278" s="14" t="s">
        <v>32</v>
      </c>
      <c r="AX278" s="14" t="s">
        <v>84</v>
      </c>
      <c r="AY278" s="255" t="s">
        <v>125</v>
      </c>
    </row>
    <row r="279" s="12" customFormat="1" ht="22.8" customHeight="1">
      <c r="A279" s="12"/>
      <c r="B279" s="204"/>
      <c r="C279" s="205"/>
      <c r="D279" s="206" t="s">
        <v>75</v>
      </c>
      <c r="E279" s="218" t="s">
        <v>124</v>
      </c>
      <c r="F279" s="218" t="s">
        <v>401</v>
      </c>
      <c r="G279" s="205"/>
      <c r="H279" s="205"/>
      <c r="I279" s="208"/>
      <c r="J279" s="219">
        <f>BK279</f>
        <v>0</v>
      </c>
      <c r="K279" s="205"/>
      <c r="L279" s="210"/>
      <c r="M279" s="211"/>
      <c r="N279" s="212"/>
      <c r="O279" s="212"/>
      <c r="P279" s="213">
        <f>SUM(P280:P340)</f>
        <v>0</v>
      </c>
      <c r="Q279" s="212"/>
      <c r="R279" s="213">
        <f>SUM(R280:R340)</f>
        <v>311.41777659999997</v>
      </c>
      <c r="S279" s="212"/>
      <c r="T279" s="214">
        <f>SUM(T280:T340)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5" t="s">
        <v>84</v>
      </c>
      <c r="AT279" s="216" t="s">
        <v>75</v>
      </c>
      <c r="AU279" s="216" t="s">
        <v>84</v>
      </c>
      <c r="AY279" s="215" t="s">
        <v>125</v>
      </c>
      <c r="BK279" s="217">
        <f>SUM(BK280:BK340)</f>
        <v>0</v>
      </c>
    </row>
    <row r="280" s="2" customFormat="1" ht="24.15" customHeight="1">
      <c r="A280" s="39"/>
      <c r="B280" s="40"/>
      <c r="C280" s="220" t="s">
        <v>523</v>
      </c>
      <c r="D280" s="220" t="s">
        <v>128</v>
      </c>
      <c r="E280" s="221" t="s">
        <v>997</v>
      </c>
      <c r="F280" s="222" t="s">
        <v>998</v>
      </c>
      <c r="G280" s="223" t="s">
        <v>291</v>
      </c>
      <c r="H280" s="224">
        <v>127.5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147</v>
      </c>
      <c r="AT280" s="232" t="s">
        <v>128</v>
      </c>
      <c r="AU280" s="232" t="s">
        <v>86</v>
      </c>
      <c r="AY280" s="18" t="s">
        <v>125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147</v>
      </c>
      <c r="BM280" s="232" t="s">
        <v>999</v>
      </c>
    </row>
    <row r="281" s="13" customFormat="1">
      <c r="A281" s="13"/>
      <c r="B281" s="234"/>
      <c r="C281" s="235"/>
      <c r="D281" s="236" t="s">
        <v>134</v>
      </c>
      <c r="E281" s="237" t="s">
        <v>1</v>
      </c>
      <c r="F281" s="238" t="s">
        <v>1000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134</v>
      </c>
      <c r="AU281" s="244" t="s">
        <v>86</v>
      </c>
      <c r="AV281" s="13" t="s">
        <v>84</v>
      </c>
      <c r="AW281" s="13" t="s">
        <v>32</v>
      </c>
      <c r="AX281" s="13" t="s">
        <v>76</v>
      </c>
      <c r="AY281" s="244" t="s">
        <v>125</v>
      </c>
    </row>
    <row r="282" s="14" customFormat="1">
      <c r="A282" s="14"/>
      <c r="B282" s="245"/>
      <c r="C282" s="246"/>
      <c r="D282" s="236" t="s">
        <v>134</v>
      </c>
      <c r="E282" s="247" t="s">
        <v>1</v>
      </c>
      <c r="F282" s="248" t="s">
        <v>1001</v>
      </c>
      <c r="G282" s="246"/>
      <c r="H282" s="249">
        <v>127.5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134</v>
      </c>
      <c r="AU282" s="255" t="s">
        <v>86</v>
      </c>
      <c r="AV282" s="14" t="s">
        <v>86</v>
      </c>
      <c r="AW282" s="14" t="s">
        <v>32</v>
      </c>
      <c r="AX282" s="14" t="s">
        <v>84</v>
      </c>
      <c r="AY282" s="255" t="s">
        <v>125</v>
      </c>
    </row>
    <row r="283" s="2" customFormat="1" ht="24.15" customHeight="1">
      <c r="A283" s="39"/>
      <c r="B283" s="40"/>
      <c r="C283" s="220" t="s">
        <v>530</v>
      </c>
      <c r="D283" s="220" t="s">
        <v>128</v>
      </c>
      <c r="E283" s="221" t="s">
        <v>1002</v>
      </c>
      <c r="F283" s="222" t="s">
        <v>1003</v>
      </c>
      <c r="G283" s="223" t="s">
        <v>291</v>
      </c>
      <c r="H283" s="224">
        <v>185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41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147</v>
      </c>
      <c r="AT283" s="232" t="s">
        <v>128</v>
      </c>
      <c r="AU283" s="232" t="s">
        <v>86</v>
      </c>
      <c r="AY283" s="18" t="s">
        <v>125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84</v>
      </c>
      <c r="BK283" s="233">
        <f>ROUND(I283*H283,2)</f>
        <v>0</v>
      </c>
      <c r="BL283" s="18" t="s">
        <v>147</v>
      </c>
      <c r="BM283" s="232" t="s">
        <v>1004</v>
      </c>
    </row>
    <row r="284" s="13" customFormat="1">
      <c r="A284" s="13"/>
      <c r="B284" s="234"/>
      <c r="C284" s="235"/>
      <c r="D284" s="236" t="s">
        <v>134</v>
      </c>
      <c r="E284" s="237" t="s">
        <v>1</v>
      </c>
      <c r="F284" s="238" t="s">
        <v>1005</v>
      </c>
      <c r="G284" s="235"/>
      <c r="H284" s="237" t="s">
        <v>1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134</v>
      </c>
      <c r="AU284" s="244" t="s">
        <v>86</v>
      </c>
      <c r="AV284" s="13" t="s">
        <v>84</v>
      </c>
      <c r="AW284" s="13" t="s">
        <v>32</v>
      </c>
      <c r="AX284" s="13" t="s">
        <v>76</v>
      </c>
      <c r="AY284" s="244" t="s">
        <v>125</v>
      </c>
    </row>
    <row r="285" s="14" customFormat="1">
      <c r="A285" s="14"/>
      <c r="B285" s="245"/>
      <c r="C285" s="246"/>
      <c r="D285" s="236" t="s">
        <v>134</v>
      </c>
      <c r="E285" s="247" t="s">
        <v>1</v>
      </c>
      <c r="F285" s="248" t="s">
        <v>1006</v>
      </c>
      <c r="G285" s="246"/>
      <c r="H285" s="249">
        <v>165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134</v>
      </c>
      <c r="AU285" s="255" t="s">
        <v>86</v>
      </c>
      <c r="AV285" s="14" t="s">
        <v>86</v>
      </c>
      <c r="AW285" s="14" t="s">
        <v>32</v>
      </c>
      <c r="AX285" s="14" t="s">
        <v>76</v>
      </c>
      <c r="AY285" s="255" t="s">
        <v>125</v>
      </c>
    </row>
    <row r="286" s="13" customFormat="1">
      <c r="A286" s="13"/>
      <c r="B286" s="234"/>
      <c r="C286" s="235"/>
      <c r="D286" s="236" t="s">
        <v>134</v>
      </c>
      <c r="E286" s="237" t="s">
        <v>1</v>
      </c>
      <c r="F286" s="238" t="s">
        <v>1007</v>
      </c>
      <c r="G286" s="235"/>
      <c r="H286" s="237" t="s">
        <v>1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134</v>
      </c>
      <c r="AU286" s="244" t="s">
        <v>86</v>
      </c>
      <c r="AV286" s="13" t="s">
        <v>84</v>
      </c>
      <c r="AW286" s="13" t="s">
        <v>32</v>
      </c>
      <c r="AX286" s="13" t="s">
        <v>76</v>
      </c>
      <c r="AY286" s="244" t="s">
        <v>125</v>
      </c>
    </row>
    <row r="287" s="14" customFormat="1">
      <c r="A287" s="14"/>
      <c r="B287" s="245"/>
      <c r="C287" s="246"/>
      <c r="D287" s="236" t="s">
        <v>134</v>
      </c>
      <c r="E287" s="247" t="s">
        <v>1</v>
      </c>
      <c r="F287" s="248" t="s">
        <v>336</v>
      </c>
      <c r="G287" s="246"/>
      <c r="H287" s="249">
        <v>20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134</v>
      </c>
      <c r="AU287" s="255" t="s">
        <v>86</v>
      </c>
      <c r="AV287" s="14" t="s">
        <v>86</v>
      </c>
      <c r="AW287" s="14" t="s">
        <v>32</v>
      </c>
      <c r="AX287" s="14" t="s">
        <v>76</v>
      </c>
      <c r="AY287" s="255" t="s">
        <v>125</v>
      </c>
    </row>
    <row r="288" s="15" customFormat="1">
      <c r="A288" s="15"/>
      <c r="B288" s="259"/>
      <c r="C288" s="260"/>
      <c r="D288" s="236" t="s">
        <v>134</v>
      </c>
      <c r="E288" s="261" t="s">
        <v>1</v>
      </c>
      <c r="F288" s="262" t="s">
        <v>235</v>
      </c>
      <c r="G288" s="260"/>
      <c r="H288" s="263">
        <v>185</v>
      </c>
      <c r="I288" s="264"/>
      <c r="J288" s="260"/>
      <c r="K288" s="260"/>
      <c r="L288" s="265"/>
      <c r="M288" s="266"/>
      <c r="N288" s="267"/>
      <c r="O288" s="267"/>
      <c r="P288" s="267"/>
      <c r="Q288" s="267"/>
      <c r="R288" s="267"/>
      <c r="S288" s="267"/>
      <c r="T288" s="26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9" t="s">
        <v>134</v>
      </c>
      <c r="AU288" s="269" t="s">
        <v>86</v>
      </c>
      <c r="AV288" s="15" t="s">
        <v>147</v>
      </c>
      <c r="AW288" s="15" t="s">
        <v>32</v>
      </c>
      <c r="AX288" s="15" t="s">
        <v>84</v>
      </c>
      <c r="AY288" s="269" t="s">
        <v>125</v>
      </c>
    </row>
    <row r="289" s="2" customFormat="1" ht="24.15" customHeight="1">
      <c r="A289" s="39"/>
      <c r="B289" s="40"/>
      <c r="C289" s="220" t="s">
        <v>152</v>
      </c>
      <c r="D289" s="220" t="s">
        <v>128</v>
      </c>
      <c r="E289" s="221" t="s">
        <v>403</v>
      </c>
      <c r="F289" s="222" t="s">
        <v>404</v>
      </c>
      <c r="G289" s="223" t="s">
        <v>291</v>
      </c>
      <c r="H289" s="224">
        <v>342.5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41</v>
      </c>
      <c r="O289" s="92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147</v>
      </c>
      <c r="AT289" s="232" t="s">
        <v>128</v>
      </c>
      <c r="AU289" s="232" t="s">
        <v>86</v>
      </c>
      <c r="AY289" s="18" t="s">
        <v>125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84</v>
      </c>
      <c r="BK289" s="233">
        <f>ROUND(I289*H289,2)</f>
        <v>0</v>
      </c>
      <c r="BL289" s="18" t="s">
        <v>147</v>
      </c>
      <c r="BM289" s="232" t="s">
        <v>1008</v>
      </c>
    </row>
    <row r="290" s="13" customFormat="1">
      <c r="A290" s="13"/>
      <c r="B290" s="234"/>
      <c r="C290" s="235"/>
      <c r="D290" s="236" t="s">
        <v>134</v>
      </c>
      <c r="E290" s="237" t="s">
        <v>1</v>
      </c>
      <c r="F290" s="238" t="s">
        <v>412</v>
      </c>
      <c r="G290" s="235"/>
      <c r="H290" s="237" t="s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134</v>
      </c>
      <c r="AU290" s="244" t="s">
        <v>86</v>
      </c>
      <c r="AV290" s="13" t="s">
        <v>84</v>
      </c>
      <c r="AW290" s="13" t="s">
        <v>32</v>
      </c>
      <c r="AX290" s="13" t="s">
        <v>76</v>
      </c>
      <c r="AY290" s="244" t="s">
        <v>125</v>
      </c>
    </row>
    <row r="291" s="14" customFormat="1">
      <c r="A291" s="14"/>
      <c r="B291" s="245"/>
      <c r="C291" s="246"/>
      <c r="D291" s="236" t="s">
        <v>134</v>
      </c>
      <c r="E291" s="247" t="s">
        <v>1</v>
      </c>
      <c r="F291" s="248" t="s">
        <v>1009</v>
      </c>
      <c r="G291" s="246"/>
      <c r="H291" s="249">
        <v>342.5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134</v>
      </c>
      <c r="AU291" s="255" t="s">
        <v>86</v>
      </c>
      <c r="AV291" s="14" t="s">
        <v>86</v>
      </c>
      <c r="AW291" s="14" t="s">
        <v>32</v>
      </c>
      <c r="AX291" s="14" t="s">
        <v>84</v>
      </c>
      <c r="AY291" s="255" t="s">
        <v>125</v>
      </c>
    </row>
    <row r="292" s="2" customFormat="1" ht="24.15" customHeight="1">
      <c r="A292" s="39"/>
      <c r="B292" s="40"/>
      <c r="C292" s="220" t="s">
        <v>538</v>
      </c>
      <c r="D292" s="220" t="s">
        <v>128</v>
      </c>
      <c r="E292" s="221" t="s">
        <v>403</v>
      </c>
      <c r="F292" s="222" t="s">
        <v>404</v>
      </c>
      <c r="G292" s="223" t="s">
        <v>291</v>
      </c>
      <c r="H292" s="224">
        <v>290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41</v>
      </c>
      <c r="O292" s="92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147</v>
      </c>
      <c r="AT292" s="232" t="s">
        <v>128</v>
      </c>
      <c r="AU292" s="232" t="s">
        <v>86</v>
      </c>
      <c r="AY292" s="18" t="s">
        <v>125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84</v>
      </c>
      <c r="BK292" s="233">
        <f>ROUND(I292*H292,2)</f>
        <v>0</v>
      </c>
      <c r="BL292" s="18" t="s">
        <v>147</v>
      </c>
      <c r="BM292" s="232" t="s">
        <v>1010</v>
      </c>
    </row>
    <row r="293" s="13" customFormat="1">
      <c r="A293" s="13"/>
      <c r="B293" s="234"/>
      <c r="C293" s="235"/>
      <c r="D293" s="236" t="s">
        <v>134</v>
      </c>
      <c r="E293" s="237" t="s">
        <v>1</v>
      </c>
      <c r="F293" s="238" t="s">
        <v>1011</v>
      </c>
      <c r="G293" s="235"/>
      <c r="H293" s="237" t="s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134</v>
      </c>
      <c r="AU293" s="244" t="s">
        <v>86</v>
      </c>
      <c r="AV293" s="13" t="s">
        <v>84</v>
      </c>
      <c r="AW293" s="13" t="s">
        <v>32</v>
      </c>
      <c r="AX293" s="13" t="s">
        <v>76</v>
      </c>
      <c r="AY293" s="244" t="s">
        <v>125</v>
      </c>
    </row>
    <row r="294" s="14" customFormat="1">
      <c r="A294" s="14"/>
      <c r="B294" s="245"/>
      <c r="C294" s="246"/>
      <c r="D294" s="236" t="s">
        <v>134</v>
      </c>
      <c r="E294" s="247" t="s">
        <v>1</v>
      </c>
      <c r="F294" s="248" t="s">
        <v>1012</v>
      </c>
      <c r="G294" s="246"/>
      <c r="H294" s="249">
        <v>290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134</v>
      </c>
      <c r="AU294" s="255" t="s">
        <v>86</v>
      </c>
      <c r="AV294" s="14" t="s">
        <v>86</v>
      </c>
      <c r="AW294" s="14" t="s">
        <v>32</v>
      </c>
      <c r="AX294" s="14" t="s">
        <v>84</v>
      </c>
      <c r="AY294" s="255" t="s">
        <v>125</v>
      </c>
    </row>
    <row r="295" s="2" customFormat="1" ht="24.15" customHeight="1">
      <c r="A295" s="39"/>
      <c r="B295" s="40"/>
      <c r="C295" s="220" t="s">
        <v>517</v>
      </c>
      <c r="D295" s="220" t="s">
        <v>128</v>
      </c>
      <c r="E295" s="221" t="s">
        <v>1013</v>
      </c>
      <c r="F295" s="222" t="s">
        <v>1014</v>
      </c>
      <c r="G295" s="223" t="s">
        <v>291</v>
      </c>
      <c r="H295" s="224">
        <v>765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41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147</v>
      </c>
      <c r="AT295" s="232" t="s">
        <v>128</v>
      </c>
      <c r="AU295" s="232" t="s">
        <v>86</v>
      </c>
      <c r="AY295" s="18" t="s">
        <v>125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84</v>
      </c>
      <c r="BK295" s="233">
        <f>ROUND(I295*H295,2)</f>
        <v>0</v>
      </c>
      <c r="BL295" s="18" t="s">
        <v>147</v>
      </c>
      <c r="BM295" s="232" t="s">
        <v>1015</v>
      </c>
    </row>
    <row r="296" s="13" customFormat="1">
      <c r="A296" s="13"/>
      <c r="B296" s="234"/>
      <c r="C296" s="235"/>
      <c r="D296" s="236" t="s">
        <v>134</v>
      </c>
      <c r="E296" s="237" t="s">
        <v>1</v>
      </c>
      <c r="F296" s="238" t="s">
        <v>1016</v>
      </c>
      <c r="G296" s="235"/>
      <c r="H296" s="237" t="s">
        <v>1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134</v>
      </c>
      <c r="AU296" s="244" t="s">
        <v>86</v>
      </c>
      <c r="AV296" s="13" t="s">
        <v>84</v>
      </c>
      <c r="AW296" s="13" t="s">
        <v>32</v>
      </c>
      <c r="AX296" s="13" t="s">
        <v>76</v>
      </c>
      <c r="AY296" s="244" t="s">
        <v>125</v>
      </c>
    </row>
    <row r="297" s="14" customFormat="1">
      <c r="A297" s="14"/>
      <c r="B297" s="245"/>
      <c r="C297" s="246"/>
      <c r="D297" s="236" t="s">
        <v>134</v>
      </c>
      <c r="E297" s="247" t="s">
        <v>1</v>
      </c>
      <c r="F297" s="248" t="s">
        <v>1017</v>
      </c>
      <c r="G297" s="246"/>
      <c r="H297" s="249">
        <v>765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134</v>
      </c>
      <c r="AU297" s="255" t="s">
        <v>86</v>
      </c>
      <c r="AV297" s="14" t="s">
        <v>86</v>
      </c>
      <c r="AW297" s="14" t="s">
        <v>32</v>
      </c>
      <c r="AX297" s="14" t="s">
        <v>84</v>
      </c>
      <c r="AY297" s="255" t="s">
        <v>125</v>
      </c>
    </row>
    <row r="298" s="2" customFormat="1" ht="24.15" customHeight="1">
      <c r="A298" s="39"/>
      <c r="B298" s="40"/>
      <c r="C298" s="220" t="s">
        <v>546</v>
      </c>
      <c r="D298" s="220" t="s">
        <v>128</v>
      </c>
      <c r="E298" s="221" t="s">
        <v>1018</v>
      </c>
      <c r="F298" s="222" t="s">
        <v>1019</v>
      </c>
      <c r="G298" s="223" t="s">
        <v>291</v>
      </c>
      <c r="H298" s="224">
        <v>83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41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147</v>
      </c>
      <c r="AT298" s="232" t="s">
        <v>128</v>
      </c>
      <c r="AU298" s="232" t="s">
        <v>86</v>
      </c>
      <c r="AY298" s="18" t="s">
        <v>125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84</v>
      </c>
      <c r="BK298" s="233">
        <f>ROUND(I298*H298,2)</f>
        <v>0</v>
      </c>
      <c r="BL298" s="18" t="s">
        <v>147</v>
      </c>
      <c r="BM298" s="232" t="s">
        <v>1020</v>
      </c>
    </row>
    <row r="299" s="14" customFormat="1">
      <c r="A299" s="14"/>
      <c r="B299" s="245"/>
      <c r="C299" s="246"/>
      <c r="D299" s="236" t="s">
        <v>134</v>
      </c>
      <c r="E299" s="247" t="s">
        <v>1</v>
      </c>
      <c r="F299" s="248" t="s">
        <v>1021</v>
      </c>
      <c r="G299" s="246"/>
      <c r="H299" s="249">
        <v>83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134</v>
      </c>
      <c r="AU299" s="255" t="s">
        <v>86</v>
      </c>
      <c r="AV299" s="14" t="s">
        <v>86</v>
      </c>
      <c r="AW299" s="14" t="s">
        <v>32</v>
      </c>
      <c r="AX299" s="14" t="s">
        <v>84</v>
      </c>
      <c r="AY299" s="255" t="s">
        <v>125</v>
      </c>
    </row>
    <row r="300" s="2" customFormat="1" ht="37.8" customHeight="1">
      <c r="A300" s="39"/>
      <c r="B300" s="40"/>
      <c r="C300" s="220" t="s">
        <v>550</v>
      </c>
      <c r="D300" s="220" t="s">
        <v>128</v>
      </c>
      <c r="E300" s="221" t="s">
        <v>429</v>
      </c>
      <c r="F300" s="222" t="s">
        <v>430</v>
      </c>
      <c r="G300" s="223" t="s">
        <v>291</v>
      </c>
      <c r="H300" s="224">
        <v>2.2999999999999998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41</v>
      </c>
      <c r="O300" s="92"/>
      <c r="P300" s="230">
        <f>O300*H300</f>
        <v>0</v>
      </c>
      <c r="Q300" s="230">
        <v>0.34499999999999997</v>
      </c>
      <c r="R300" s="230">
        <f>Q300*H300</f>
        <v>0.79349999999999987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147</v>
      </c>
      <c r="AT300" s="232" t="s">
        <v>128</v>
      </c>
      <c r="AU300" s="232" t="s">
        <v>86</v>
      </c>
      <c r="AY300" s="18" t="s">
        <v>125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84</v>
      </c>
      <c r="BK300" s="233">
        <f>ROUND(I300*H300,2)</f>
        <v>0</v>
      </c>
      <c r="BL300" s="18" t="s">
        <v>147</v>
      </c>
      <c r="BM300" s="232" t="s">
        <v>1022</v>
      </c>
    </row>
    <row r="301" s="14" customFormat="1">
      <c r="A301" s="14"/>
      <c r="B301" s="245"/>
      <c r="C301" s="246"/>
      <c r="D301" s="236" t="s">
        <v>134</v>
      </c>
      <c r="E301" s="247" t="s">
        <v>1</v>
      </c>
      <c r="F301" s="248" t="s">
        <v>1023</v>
      </c>
      <c r="G301" s="246"/>
      <c r="H301" s="249">
        <v>2.2999999999999998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134</v>
      </c>
      <c r="AU301" s="255" t="s">
        <v>86</v>
      </c>
      <c r="AV301" s="14" t="s">
        <v>86</v>
      </c>
      <c r="AW301" s="14" t="s">
        <v>32</v>
      </c>
      <c r="AX301" s="14" t="s">
        <v>84</v>
      </c>
      <c r="AY301" s="255" t="s">
        <v>125</v>
      </c>
    </row>
    <row r="302" s="2" customFormat="1" ht="76.35" customHeight="1">
      <c r="A302" s="39"/>
      <c r="B302" s="40"/>
      <c r="C302" s="220" t="s">
        <v>554</v>
      </c>
      <c r="D302" s="220" t="s">
        <v>128</v>
      </c>
      <c r="E302" s="221" t="s">
        <v>1024</v>
      </c>
      <c r="F302" s="222" t="s">
        <v>1025</v>
      </c>
      <c r="G302" s="223" t="s">
        <v>291</v>
      </c>
      <c r="H302" s="224">
        <v>1033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41</v>
      </c>
      <c r="O302" s="92"/>
      <c r="P302" s="230">
        <f>O302*H302</f>
        <v>0</v>
      </c>
      <c r="Q302" s="230">
        <v>0.085650000000000004</v>
      </c>
      <c r="R302" s="230">
        <f>Q302*H302</f>
        <v>88.47645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147</v>
      </c>
      <c r="AT302" s="232" t="s">
        <v>128</v>
      </c>
      <c r="AU302" s="232" t="s">
        <v>86</v>
      </c>
      <c r="AY302" s="18" t="s">
        <v>125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84</v>
      </c>
      <c r="BK302" s="233">
        <f>ROUND(I302*H302,2)</f>
        <v>0</v>
      </c>
      <c r="BL302" s="18" t="s">
        <v>147</v>
      </c>
      <c r="BM302" s="232" t="s">
        <v>1026</v>
      </c>
    </row>
    <row r="303" s="14" customFormat="1">
      <c r="A303" s="14"/>
      <c r="B303" s="245"/>
      <c r="C303" s="246"/>
      <c r="D303" s="236" t="s">
        <v>134</v>
      </c>
      <c r="E303" s="247" t="s">
        <v>1</v>
      </c>
      <c r="F303" s="248" t="s">
        <v>1027</v>
      </c>
      <c r="G303" s="246"/>
      <c r="H303" s="249">
        <v>1013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134</v>
      </c>
      <c r="AU303" s="255" t="s">
        <v>86</v>
      </c>
      <c r="AV303" s="14" t="s">
        <v>86</v>
      </c>
      <c r="AW303" s="14" t="s">
        <v>32</v>
      </c>
      <c r="AX303" s="14" t="s">
        <v>76</v>
      </c>
      <c r="AY303" s="255" t="s">
        <v>125</v>
      </c>
    </row>
    <row r="304" s="13" customFormat="1">
      <c r="A304" s="13"/>
      <c r="B304" s="234"/>
      <c r="C304" s="235"/>
      <c r="D304" s="236" t="s">
        <v>134</v>
      </c>
      <c r="E304" s="237" t="s">
        <v>1</v>
      </c>
      <c r="F304" s="238" t="s">
        <v>1028</v>
      </c>
      <c r="G304" s="235"/>
      <c r="H304" s="237" t="s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134</v>
      </c>
      <c r="AU304" s="244" t="s">
        <v>86</v>
      </c>
      <c r="AV304" s="13" t="s">
        <v>84</v>
      </c>
      <c r="AW304" s="13" t="s">
        <v>32</v>
      </c>
      <c r="AX304" s="13" t="s">
        <v>76</v>
      </c>
      <c r="AY304" s="244" t="s">
        <v>125</v>
      </c>
    </row>
    <row r="305" s="14" customFormat="1">
      <c r="A305" s="14"/>
      <c r="B305" s="245"/>
      <c r="C305" s="246"/>
      <c r="D305" s="236" t="s">
        <v>134</v>
      </c>
      <c r="E305" s="247" t="s">
        <v>1</v>
      </c>
      <c r="F305" s="248" t="s">
        <v>336</v>
      </c>
      <c r="G305" s="246"/>
      <c r="H305" s="249">
        <v>20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134</v>
      </c>
      <c r="AU305" s="255" t="s">
        <v>86</v>
      </c>
      <c r="AV305" s="14" t="s">
        <v>86</v>
      </c>
      <c r="AW305" s="14" t="s">
        <v>32</v>
      </c>
      <c r="AX305" s="14" t="s">
        <v>76</v>
      </c>
      <c r="AY305" s="255" t="s">
        <v>125</v>
      </c>
    </row>
    <row r="306" s="15" customFormat="1">
      <c r="A306" s="15"/>
      <c r="B306" s="259"/>
      <c r="C306" s="260"/>
      <c r="D306" s="236" t="s">
        <v>134</v>
      </c>
      <c r="E306" s="261" t="s">
        <v>1</v>
      </c>
      <c r="F306" s="262" t="s">
        <v>235</v>
      </c>
      <c r="G306" s="260"/>
      <c r="H306" s="263">
        <v>1033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9" t="s">
        <v>134</v>
      </c>
      <c r="AU306" s="269" t="s">
        <v>86</v>
      </c>
      <c r="AV306" s="15" t="s">
        <v>147</v>
      </c>
      <c r="AW306" s="15" t="s">
        <v>32</v>
      </c>
      <c r="AX306" s="15" t="s">
        <v>84</v>
      </c>
      <c r="AY306" s="269" t="s">
        <v>125</v>
      </c>
    </row>
    <row r="307" s="2" customFormat="1" ht="21.75" customHeight="1">
      <c r="A307" s="39"/>
      <c r="B307" s="40"/>
      <c r="C307" s="270" t="s">
        <v>558</v>
      </c>
      <c r="D307" s="270" t="s">
        <v>274</v>
      </c>
      <c r="E307" s="271" t="s">
        <v>493</v>
      </c>
      <c r="F307" s="272" t="s">
        <v>494</v>
      </c>
      <c r="G307" s="273" t="s">
        <v>291</v>
      </c>
      <c r="H307" s="274">
        <v>873.64999999999998</v>
      </c>
      <c r="I307" s="275"/>
      <c r="J307" s="276">
        <f>ROUND(I307*H307,2)</f>
        <v>0</v>
      </c>
      <c r="K307" s="277"/>
      <c r="L307" s="278"/>
      <c r="M307" s="279" t="s">
        <v>1</v>
      </c>
      <c r="N307" s="280" t="s">
        <v>41</v>
      </c>
      <c r="O307" s="92"/>
      <c r="P307" s="230">
        <f>O307*H307</f>
        <v>0</v>
      </c>
      <c r="Q307" s="230">
        <v>0.17599999999999999</v>
      </c>
      <c r="R307" s="230">
        <f>Q307*H307</f>
        <v>153.76239999999999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172</v>
      </c>
      <c r="AT307" s="232" t="s">
        <v>274</v>
      </c>
      <c r="AU307" s="232" t="s">
        <v>86</v>
      </c>
      <c r="AY307" s="18" t="s">
        <v>125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84</v>
      </c>
      <c r="BK307" s="233">
        <f>ROUND(I307*H307,2)</f>
        <v>0</v>
      </c>
      <c r="BL307" s="18" t="s">
        <v>147</v>
      </c>
      <c r="BM307" s="232" t="s">
        <v>1029</v>
      </c>
    </row>
    <row r="308" s="14" customFormat="1">
      <c r="A308" s="14"/>
      <c r="B308" s="245"/>
      <c r="C308" s="246"/>
      <c r="D308" s="236" t="s">
        <v>134</v>
      </c>
      <c r="E308" s="247" t="s">
        <v>1</v>
      </c>
      <c r="F308" s="248" t="s">
        <v>1030</v>
      </c>
      <c r="G308" s="246"/>
      <c r="H308" s="249">
        <v>865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134</v>
      </c>
      <c r="AU308" s="255" t="s">
        <v>86</v>
      </c>
      <c r="AV308" s="14" t="s">
        <v>86</v>
      </c>
      <c r="AW308" s="14" t="s">
        <v>32</v>
      </c>
      <c r="AX308" s="14" t="s">
        <v>84</v>
      </c>
      <c r="AY308" s="255" t="s">
        <v>125</v>
      </c>
    </row>
    <row r="309" s="14" customFormat="1">
      <c r="A309" s="14"/>
      <c r="B309" s="245"/>
      <c r="C309" s="246"/>
      <c r="D309" s="236" t="s">
        <v>134</v>
      </c>
      <c r="E309" s="246"/>
      <c r="F309" s="248" t="s">
        <v>1031</v>
      </c>
      <c r="G309" s="246"/>
      <c r="H309" s="249">
        <v>873.64999999999998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134</v>
      </c>
      <c r="AU309" s="255" t="s">
        <v>86</v>
      </c>
      <c r="AV309" s="14" t="s">
        <v>86</v>
      </c>
      <c r="AW309" s="14" t="s">
        <v>4</v>
      </c>
      <c r="AX309" s="14" t="s">
        <v>84</v>
      </c>
      <c r="AY309" s="255" t="s">
        <v>125</v>
      </c>
    </row>
    <row r="310" s="2" customFormat="1" ht="21.75" customHeight="1">
      <c r="A310" s="39"/>
      <c r="B310" s="40"/>
      <c r="C310" s="270" t="s">
        <v>562</v>
      </c>
      <c r="D310" s="270" t="s">
        <v>274</v>
      </c>
      <c r="E310" s="271" t="s">
        <v>498</v>
      </c>
      <c r="F310" s="272" t="s">
        <v>499</v>
      </c>
      <c r="G310" s="273" t="s">
        <v>291</v>
      </c>
      <c r="H310" s="274">
        <v>28.280000000000001</v>
      </c>
      <c r="I310" s="275"/>
      <c r="J310" s="276">
        <f>ROUND(I310*H310,2)</f>
        <v>0</v>
      </c>
      <c r="K310" s="277"/>
      <c r="L310" s="278"/>
      <c r="M310" s="279" t="s">
        <v>1</v>
      </c>
      <c r="N310" s="280" t="s">
        <v>41</v>
      </c>
      <c r="O310" s="92"/>
      <c r="P310" s="230">
        <f>O310*H310</f>
        <v>0</v>
      </c>
      <c r="Q310" s="230">
        <v>0.17599999999999999</v>
      </c>
      <c r="R310" s="230">
        <f>Q310*H310</f>
        <v>4.9772799999999995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172</v>
      </c>
      <c r="AT310" s="232" t="s">
        <v>274</v>
      </c>
      <c r="AU310" s="232" t="s">
        <v>86</v>
      </c>
      <c r="AY310" s="18" t="s">
        <v>125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147</v>
      </c>
      <c r="BM310" s="232" t="s">
        <v>1032</v>
      </c>
    </row>
    <row r="311" s="13" customFormat="1">
      <c r="A311" s="13"/>
      <c r="B311" s="234"/>
      <c r="C311" s="235"/>
      <c r="D311" s="236" t="s">
        <v>134</v>
      </c>
      <c r="E311" s="237" t="s">
        <v>1</v>
      </c>
      <c r="F311" s="238" t="s">
        <v>1033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134</v>
      </c>
      <c r="AU311" s="244" t="s">
        <v>86</v>
      </c>
      <c r="AV311" s="13" t="s">
        <v>84</v>
      </c>
      <c r="AW311" s="13" t="s">
        <v>32</v>
      </c>
      <c r="AX311" s="13" t="s">
        <v>76</v>
      </c>
      <c r="AY311" s="244" t="s">
        <v>125</v>
      </c>
    </row>
    <row r="312" s="14" customFormat="1">
      <c r="A312" s="14"/>
      <c r="B312" s="245"/>
      <c r="C312" s="246"/>
      <c r="D312" s="236" t="s">
        <v>134</v>
      </c>
      <c r="E312" s="247" t="s">
        <v>1</v>
      </c>
      <c r="F312" s="248" t="s">
        <v>377</v>
      </c>
      <c r="G312" s="246"/>
      <c r="H312" s="249">
        <v>28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134</v>
      </c>
      <c r="AU312" s="255" t="s">
        <v>86</v>
      </c>
      <c r="AV312" s="14" t="s">
        <v>86</v>
      </c>
      <c r="AW312" s="14" t="s">
        <v>32</v>
      </c>
      <c r="AX312" s="14" t="s">
        <v>84</v>
      </c>
      <c r="AY312" s="255" t="s">
        <v>125</v>
      </c>
    </row>
    <row r="313" s="14" customFormat="1">
      <c r="A313" s="14"/>
      <c r="B313" s="245"/>
      <c r="C313" s="246"/>
      <c r="D313" s="236" t="s">
        <v>134</v>
      </c>
      <c r="E313" s="246"/>
      <c r="F313" s="248" t="s">
        <v>1034</v>
      </c>
      <c r="G313" s="246"/>
      <c r="H313" s="249">
        <v>28.280000000000001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134</v>
      </c>
      <c r="AU313" s="255" t="s">
        <v>86</v>
      </c>
      <c r="AV313" s="14" t="s">
        <v>86</v>
      </c>
      <c r="AW313" s="14" t="s">
        <v>4</v>
      </c>
      <c r="AX313" s="14" t="s">
        <v>84</v>
      </c>
      <c r="AY313" s="255" t="s">
        <v>125</v>
      </c>
    </row>
    <row r="314" s="2" customFormat="1" ht="24.15" customHeight="1">
      <c r="A314" s="39"/>
      <c r="B314" s="40"/>
      <c r="C314" s="270" t="s">
        <v>566</v>
      </c>
      <c r="D314" s="270" t="s">
        <v>274</v>
      </c>
      <c r="E314" s="271" t="s">
        <v>1035</v>
      </c>
      <c r="F314" s="272" t="s">
        <v>1036</v>
      </c>
      <c r="G314" s="273" t="s">
        <v>291</v>
      </c>
      <c r="H314" s="274">
        <v>70.700000000000003</v>
      </c>
      <c r="I314" s="275"/>
      <c r="J314" s="276">
        <f>ROUND(I314*H314,2)</f>
        <v>0</v>
      </c>
      <c r="K314" s="277"/>
      <c r="L314" s="278"/>
      <c r="M314" s="279" t="s">
        <v>1</v>
      </c>
      <c r="N314" s="280" t="s">
        <v>41</v>
      </c>
      <c r="O314" s="92"/>
      <c r="P314" s="230">
        <f>O314*H314</f>
        <v>0</v>
      </c>
      <c r="Q314" s="230">
        <v>0.17599999999999999</v>
      </c>
      <c r="R314" s="230">
        <f>Q314*H314</f>
        <v>12.443199999999999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172</v>
      </c>
      <c r="AT314" s="232" t="s">
        <v>274</v>
      </c>
      <c r="AU314" s="232" t="s">
        <v>86</v>
      </c>
      <c r="AY314" s="18" t="s">
        <v>125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84</v>
      </c>
      <c r="BK314" s="233">
        <f>ROUND(I314*H314,2)</f>
        <v>0</v>
      </c>
      <c r="BL314" s="18" t="s">
        <v>147</v>
      </c>
      <c r="BM314" s="232" t="s">
        <v>1037</v>
      </c>
    </row>
    <row r="315" s="13" customFormat="1">
      <c r="A315" s="13"/>
      <c r="B315" s="234"/>
      <c r="C315" s="235"/>
      <c r="D315" s="236" t="s">
        <v>134</v>
      </c>
      <c r="E315" s="237" t="s">
        <v>1</v>
      </c>
      <c r="F315" s="238" t="s">
        <v>1038</v>
      </c>
      <c r="G315" s="235"/>
      <c r="H315" s="237" t="s">
        <v>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134</v>
      </c>
      <c r="AU315" s="244" t="s">
        <v>86</v>
      </c>
      <c r="AV315" s="13" t="s">
        <v>84</v>
      </c>
      <c r="AW315" s="13" t="s">
        <v>32</v>
      </c>
      <c r="AX315" s="13" t="s">
        <v>76</v>
      </c>
      <c r="AY315" s="244" t="s">
        <v>125</v>
      </c>
    </row>
    <row r="316" s="14" customFormat="1">
      <c r="A316" s="14"/>
      <c r="B316" s="245"/>
      <c r="C316" s="246"/>
      <c r="D316" s="236" t="s">
        <v>134</v>
      </c>
      <c r="E316" s="247" t="s">
        <v>1</v>
      </c>
      <c r="F316" s="248" t="s">
        <v>576</v>
      </c>
      <c r="G316" s="246"/>
      <c r="H316" s="249">
        <v>70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134</v>
      </c>
      <c r="AU316" s="255" t="s">
        <v>86</v>
      </c>
      <c r="AV316" s="14" t="s">
        <v>86</v>
      </c>
      <c r="AW316" s="14" t="s">
        <v>32</v>
      </c>
      <c r="AX316" s="14" t="s">
        <v>84</v>
      </c>
      <c r="AY316" s="255" t="s">
        <v>125</v>
      </c>
    </row>
    <row r="317" s="14" customFormat="1">
      <c r="A317" s="14"/>
      <c r="B317" s="245"/>
      <c r="C317" s="246"/>
      <c r="D317" s="236" t="s">
        <v>134</v>
      </c>
      <c r="E317" s="246"/>
      <c r="F317" s="248" t="s">
        <v>1039</v>
      </c>
      <c r="G317" s="246"/>
      <c r="H317" s="249">
        <v>70.700000000000003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134</v>
      </c>
      <c r="AU317" s="255" t="s">
        <v>86</v>
      </c>
      <c r="AV317" s="14" t="s">
        <v>86</v>
      </c>
      <c r="AW317" s="14" t="s">
        <v>4</v>
      </c>
      <c r="AX317" s="14" t="s">
        <v>84</v>
      </c>
      <c r="AY317" s="255" t="s">
        <v>125</v>
      </c>
    </row>
    <row r="318" s="2" customFormat="1" ht="24.15" customHeight="1">
      <c r="A318" s="39"/>
      <c r="B318" s="40"/>
      <c r="C318" s="270" t="s">
        <v>570</v>
      </c>
      <c r="D318" s="270" t="s">
        <v>274</v>
      </c>
      <c r="E318" s="271" t="s">
        <v>1040</v>
      </c>
      <c r="F318" s="272" t="s">
        <v>1041</v>
      </c>
      <c r="G318" s="273" t="s">
        <v>291</v>
      </c>
      <c r="H318" s="274">
        <v>50.5</v>
      </c>
      <c r="I318" s="275"/>
      <c r="J318" s="276">
        <f>ROUND(I318*H318,2)</f>
        <v>0</v>
      </c>
      <c r="K318" s="277"/>
      <c r="L318" s="278"/>
      <c r="M318" s="279" t="s">
        <v>1</v>
      </c>
      <c r="N318" s="280" t="s">
        <v>41</v>
      </c>
      <c r="O318" s="92"/>
      <c r="P318" s="230">
        <f>O318*H318</f>
        <v>0</v>
      </c>
      <c r="Q318" s="230">
        <v>0.17499999999999999</v>
      </c>
      <c r="R318" s="230">
        <f>Q318*H318</f>
        <v>8.8374999999999986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172</v>
      </c>
      <c r="AT318" s="232" t="s">
        <v>274</v>
      </c>
      <c r="AU318" s="232" t="s">
        <v>86</v>
      </c>
      <c r="AY318" s="18" t="s">
        <v>125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147</v>
      </c>
      <c r="BM318" s="232" t="s">
        <v>1042</v>
      </c>
    </row>
    <row r="319" s="13" customFormat="1">
      <c r="A319" s="13"/>
      <c r="B319" s="234"/>
      <c r="C319" s="235"/>
      <c r="D319" s="236" t="s">
        <v>134</v>
      </c>
      <c r="E319" s="237" t="s">
        <v>1</v>
      </c>
      <c r="F319" s="238" t="s">
        <v>1033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134</v>
      </c>
      <c r="AU319" s="244" t="s">
        <v>86</v>
      </c>
      <c r="AV319" s="13" t="s">
        <v>84</v>
      </c>
      <c r="AW319" s="13" t="s">
        <v>32</v>
      </c>
      <c r="AX319" s="13" t="s">
        <v>76</v>
      </c>
      <c r="AY319" s="244" t="s">
        <v>125</v>
      </c>
    </row>
    <row r="320" s="14" customFormat="1">
      <c r="A320" s="14"/>
      <c r="B320" s="245"/>
      <c r="C320" s="246"/>
      <c r="D320" s="236" t="s">
        <v>134</v>
      </c>
      <c r="E320" s="247" t="s">
        <v>1</v>
      </c>
      <c r="F320" s="248" t="s">
        <v>483</v>
      </c>
      <c r="G320" s="246"/>
      <c r="H320" s="249">
        <v>50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134</v>
      </c>
      <c r="AU320" s="255" t="s">
        <v>86</v>
      </c>
      <c r="AV320" s="14" t="s">
        <v>86</v>
      </c>
      <c r="AW320" s="14" t="s">
        <v>32</v>
      </c>
      <c r="AX320" s="14" t="s">
        <v>84</v>
      </c>
      <c r="AY320" s="255" t="s">
        <v>125</v>
      </c>
    </row>
    <row r="321" s="14" customFormat="1">
      <c r="A321" s="14"/>
      <c r="B321" s="245"/>
      <c r="C321" s="246"/>
      <c r="D321" s="236" t="s">
        <v>134</v>
      </c>
      <c r="E321" s="246"/>
      <c r="F321" s="248" t="s">
        <v>1043</v>
      </c>
      <c r="G321" s="246"/>
      <c r="H321" s="249">
        <v>50.5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134</v>
      </c>
      <c r="AU321" s="255" t="s">
        <v>86</v>
      </c>
      <c r="AV321" s="14" t="s">
        <v>86</v>
      </c>
      <c r="AW321" s="14" t="s">
        <v>4</v>
      </c>
      <c r="AX321" s="14" t="s">
        <v>84</v>
      </c>
      <c r="AY321" s="255" t="s">
        <v>125</v>
      </c>
    </row>
    <row r="322" s="2" customFormat="1" ht="78" customHeight="1">
      <c r="A322" s="39"/>
      <c r="B322" s="40"/>
      <c r="C322" s="220" t="s">
        <v>576</v>
      </c>
      <c r="D322" s="220" t="s">
        <v>128</v>
      </c>
      <c r="E322" s="221" t="s">
        <v>489</v>
      </c>
      <c r="F322" s="222" t="s">
        <v>490</v>
      </c>
      <c r="G322" s="223" t="s">
        <v>291</v>
      </c>
      <c r="H322" s="224">
        <v>35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41</v>
      </c>
      <c r="O322" s="92"/>
      <c r="P322" s="230">
        <f>O322*H322</f>
        <v>0</v>
      </c>
      <c r="Q322" s="230">
        <v>0.10362</v>
      </c>
      <c r="R322" s="230">
        <f>Q322*H322</f>
        <v>3.6267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147</v>
      </c>
      <c r="AT322" s="232" t="s">
        <v>128</v>
      </c>
      <c r="AU322" s="232" t="s">
        <v>86</v>
      </c>
      <c r="AY322" s="18" t="s">
        <v>125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84</v>
      </c>
      <c r="BK322" s="233">
        <f>ROUND(I322*H322,2)</f>
        <v>0</v>
      </c>
      <c r="BL322" s="18" t="s">
        <v>147</v>
      </c>
      <c r="BM322" s="232" t="s">
        <v>1044</v>
      </c>
    </row>
    <row r="323" s="13" customFormat="1">
      <c r="A323" s="13"/>
      <c r="B323" s="234"/>
      <c r="C323" s="235"/>
      <c r="D323" s="236" t="s">
        <v>134</v>
      </c>
      <c r="E323" s="237" t="s">
        <v>1</v>
      </c>
      <c r="F323" s="238" t="s">
        <v>1045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134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125</v>
      </c>
    </row>
    <row r="324" s="14" customFormat="1">
      <c r="A324" s="14"/>
      <c r="B324" s="245"/>
      <c r="C324" s="246"/>
      <c r="D324" s="236" t="s">
        <v>134</v>
      </c>
      <c r="E324" s="247" t="s">
        <v>1</v>
      </c>
      <c r="F324" s="248" t="s">
        <v>419</v>
      </c>
      <c r="G324" s="246"/>
      <c r="H324" s="249">
        <v>35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134</v>
      </c>
      <c r="AU324" s="255" t="s">
        <v>86</v>
      </c>
      <c r="AV324" s="14" t="s">
        <v>86</v>
      </c>
      <c r="AW324" s="14" t="s">
        <v>32</v>
      </c>
      <c r="AX324" s="14" t="s">
        <v>84</v>
      </c>
      <c r="AY324" s="255" t="s">
        <v>125</v>
      </c>
    </row>
    <row r="325" s="2" customFormat="1" ht="21.75" customHeight="1">
      <c r="A325" s="39"/>
      <c r="B325" s="40"/>
      <c r="C325" s="270" t="s">
        <v>582</v>
      </c>
      <c r="D325" s="270" t="s">
        <v>274</v>
      </c>
      <c r="E325" s="271" t="s">
        <v>493</v>
      </c>
      <c r="F325" s="272" t="s">
        <v>494</v>
      </c>
      <c r="G325" s="273" t="s">
        <v>291</v>
      </c>
      <c r="H325" s="274">
        <v>34.68</v>
      </c>
      <c r="I325" s="275"/>
      <c r="J325" s="276">
        <f>ROUND(I325*H325,2)</f>
        <v>0</v>
      </c>
      <c r="K325" s="277"/>
      <c r="L325" s="278"/>
      <c r="M325" s="279" t="s">
        <v>1</v>
      </c>
      <c r="N325" s="280" t="s">
        <v>41</v>
      </c>
      <c r="O325" s="92"/>
      <c r="P325" s="230">
        <f>O325*H325</f>
        <v>0</v>
      </c>
      <c r="Q325" s="230">
        <v>0.17599999999999999</v>
      </c>
      <c r="R325" s="230">
        <f>Q325*H325</f>
        <v>6.1036799999999998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172</v>
      </c>
      <c r="AT325" s="232" t="s">
        <v>274</v>
      </c>
      <c r="AU325" s="232" t="s">
        <v>86</v>
      </c>
      <c r="AY325" s="18" t="s">
        <v>125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147</v>
      </c>
      <c r="BM325" s="232" t="s">
        <v>1046</v>
      </c>
    </row>
    <row r="326" s="14" customFormat="1">
      <c r="A326" s="14"/>
      <c r="B326" s="245"/>
      <c r="C326" s="246"/>
      <c r="D326" s="236" t="s">
        <v>134</v>
      </c>
      <c r="E326" s="247" t="s">
        <v>1</v>
      </c>
      <c r="F326" s="248" t="s">
        <v>1047</v>
      </c>
      <c r="G326" s="246"/>
      <c r="H326" s="249">
        <v>34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134</v>
      </c>
      <c r="AU326" s="255" t="s">
        <v>86</v>
      </c>
      <c r="AV326" s="14" t="s">
        <v>86</v>
      </c>
      <c r="AW326" s="14" t="s">
        <v>32</v>
      </c>
      <c r="AX326" s="14" t="s">
        <v>84</v>
      </c>
      <c r="AY326" s="255" t="s">
        <v>125</v>
      </c>
    </row>
    <row r="327" s="14" customFormat="1">
      <c r="A327" s="14"/>
      <c r="B327" s="245"/>
      <c r="C327" s="246"/>
      <c r="D327" s="236" t="s">
        <v>134</v>
      </c>
      <c r="E327" s="246"/>
      <c r="F327" s="248" t="s">
        <v>1048</v>
      </c>
      <c r="G327" s="246"/>
      <c r="H327" s="249">
        <v>34.68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134</v>
      </c>
      <c r="AU327" s="255" t="s">
        <v>86</v>
      </c>
      <c r="AV327" s="14" t="s">
        <v>86</v>
      </c>
      <c r="AW327" s="14" t="s">
        <v>4</v>
      </c>
      <c r="AX327" s="14" t="s">
        <v>84</v>
      </c>
      <c r="AY327" s="255" t="s">
        <v>125</v>
      </c>
    </row>
    <row r="328" s="2" customFormat="1" ht="21.75" customHeight="1">
      <c r="A328" s="39"/>
      <c r="B328" s="40"/>
      <c r="C328" s="270" t="s">
        <v>588</v>
      </c>
      <c r="D328" s="270" t="s">
        <v>274</v>
      </c>
      <c r="E328" s="271" t="s">
        <v>498</v>
      </c>
      <c r="F328" s="272" t="s">
        <v>499</v>
      </c>
      <c r="G328" s="273" t="s">
        <v>291</v>
      </c>
      <c r="H328" s="274">
        <v>1.02</v>
      </c>
      <c r="I328" s="275"/>
      <c r="J328" s="276">
        <f>ROUND(I328*H328,2)</f>
        <v>0</v>
      </c>
      <c r="K328" s="277"/>
      <c r="L328" s="278"/>
      <c r="M328" s="279" t="s">
        <v>1</v>
      </c>
      <c r="N328" s="280" t="s">
        <v>41</v>
      </c>
      <c r="O328" s="92"/>
      <c r="P328" s="230">
        <f>O328*H328</f>
        <v>0</v>
      </c>
      <c r="Q328" s="230">
        <v>0.17599999999999999</v>
      </c>
      <c r="R328" s="230">
        <f>Q328*H328</f>
        <v>0.17951999999999999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172</v>
      </c>
      <c r="AT328" s="232" t="s">
        <v>274</v>
      </c>
      <c r="AU328" s="232" t="s">
        <v>86</v>
      </c>
      <c r="AY328" s="18" t="s">
        <v>125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147</v>
      </c>
      <c r="BM328" s="232" t="s">
        <v>1049</v>
      </c>
    </row>
    <row r="329" s="13" customFormat="1">
      <c r="A329" s="13"/>
      <c r="B329" s="234"/>
      <c r="C329" s="235"/>
      <c r="D329" s="236" t="s">
        <v>134</v>
      </c>
      <c r="E329" s="237" t="s">
        <v>1</v>
      </c>
      <c r="F329" s="238" t="s">
        <v>1050</v>
      </c>
      <c r="G329" s="235"/>
      <c r="H329" s="237" t="s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134</v>
      </c>
      <c r="AU329" s="244" t="s">
        <v>86</v>
      </c>
      <c r="AV329" s="13" t="s">
        <v>84</v>
      </c>
      <c r="AW329" s="13" t="s">
        <v>32</v>
      </c>
      <c r="AX329" s="13" t="s">
        <v>76</v>
      </c>
      <c r="AY329" s="244" t="s">
        <v>125</v>
      </c>
    </row>
    <row r="330" s="14" customFormat="1">
      <c r="A330" s="14"/>
      <c r="B330" s="245"/>
      <c r="C330" s="246"/>
      <c r="D330" s="236" t="s">
        <v>134</v>
      </c>
      <c r="E330" s="247" t="s">
        <v>1</v>
      </c>
      <c r="F330" s="248" t="s">
        <v>1051</v>
      </c>
      <c r="G330" s="246"/>
      <c r="H330" s="249">
        <v>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134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125</v>
      </c>
    </row>
    <row r="331" s="14" customFormat="1">
      <c r="A331" s="14"/>
      <c r="B331" s="245"/>
      <c r="C331" s="246"/>
      <c r="D331" s="236" t="s">
        <v>134</v>
      </c>
      <c r="E331" s="246"/>
      <c r="F331" s="248" t="s">
        <v>1052</v>
      </c>
      <c r="G331" s="246"/>
      <c r="H331" s="249">
        <v>1.02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134</v>
      </c>
      <c r="AU331" s="255" t="s">
        <v>86</v>
      </c>
      <c r="AV331" s="14" t="s">
        <v>86</v>
      </c>
      <c r="AW331" s="14" t="s">
        <v>4</v>
      </c>
      <c r="AX331" s="14" t="s">
        <v>84</v>
      </c>
      <c r="AY331" s="255" t="s">
        <v>125</v>
      </c>
    </row>
    <row r="332" s="2" customFormat="1" ht="66.75" customHeight="1">
      <c r="A332" s="39"/>
      <c r="B332" s="40"/>
      <c r="C332" s="220" t="s">
        <v>593</v>
      </c>
      <c r="D332" s="220" t="s">
        <v>128</v>
      </c>
      <c r="E332" s="221" t="s">
        <v>1053</v>
      </c>
      <c r="F332" s="222" t="s">
        <v>1054</v>
      </c>
      <c r="G332" s="223" t="s">
        <v>291</v>
      </c>
      <c r="H332" s="224">
        <v>255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41</v>
      </c>
      <c r="O332" s="92"/>
      <c r="P332" s="230">
        <f>O332*H332</f>
        <v>0</v>
      </c>
      <c r="Q332" s="230">
        <v>0.098000000000000004</v>
      </c>
      <c r="R332" s="230">
        <f>Q332*H332</f>
        <v>24.990000000000002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147</v>
      </c>
      <c r="AT332" s="232" t="s">
        <v>128</v>
      </c>
      <c r="AU332" s="232" t="s">
        <v>86</v>
      </c>
      <c r="AY332" s="18" t="s">
        <v>125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84</v>
      </c>
      <c r="BK332" s="233">
        <f>ROUND(I332*H332,2)</f>
        <v>0</v>
      </c>
      <c r="BL332" s="18" t="s">
        <v>147</v>
      </c>
      <c r="BM332" s="232" t="s">
        <v>1055</v>
      </c>
    </row>
    <row r="333" s="14" customFormat="1">
      <c r="A333" s="14"/>
      <c r="B333" s="245"/>
      <c r="C333" s="246"/>
      <c r="D333" s="236" t="s">
        <v>134</v>
      </c>
      <c r="E333" s="247" t="s">
        <v>1</v>
      </c>
      <c r="F333" s="248" t="s">
        <v>1056</v>
      </c>
      <c r="G333" s="246"/>
      <c r="H333" s="249">
        <v>255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134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125</v>
      </c>
    </row>
    <row r="334" s="2" customFormat="1" ht="24.15" customHeight="1">
      <c r="A334" s="39"/>
      <c r="B334" s="40"/>
      <c r="C334" s="270" t="s">
        <v>598</v>
      </c>
      <c r="D334" s="270" t="s">
        <v>274</v>
      </c>
      <c r="E334" s="271" t="s">
        <v>1057</v>
      </c>
      <c r="F334" s="272" t="s">
        <v>1058</v>
      </c>
      <c r="G334" s="273" t="s">
        <v>291</v>
      </c>
      <c r="H334" s="274">
        <v>256.52999999999997</v>
      </c>
      <c r="I334" s="275"/>
      <c r="J334" s="276">
        <f>ROUND(I334*H334,2)</f>
        <v>0</v>
      </c>
      <c r="K334" s="277"/>
      <c r="L334" s="278"/>
      <c r="M334" s="279" t="s">
        <v>1</v>
      </c>
      <c r="N334" s="280" t="s">
        <v>41</v>
      </c>
      <c r="O334" s="92"/>
      <c r="P334" s="230">
        <f>O334*H334</f>
        <v>0</v>
      </c>
      <c r="Q334" s="230">
        <v>0.027</v>
      </c>
      <c r="R334" s="230">
        <f>Q334*H334</f>
        <v>6.9263099999999991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172</v>
      </c>
      <c r="AT334" s="232" t="s">
        <v>274</v>
      </c>
      <c r="AU334" s="232" t="s">
        <v>86</v>
      </c>
      <c r="AY334" s="18" t="s">
        <v>125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147</v>
      </c>
      <c r="BM334" s="232" t="s">
        <v>1059</v>
      </c>
    </row>
    <row r="335" s="14" customFormat="1">
      <c r="A335" s="14"/>
      <c r="B335" s="245"/>
      <c r="C335" s="246"/>
      <c r="D335" s="236" t="s">
        <v>134</v>
      </c>
      <c r="E335" s="247" t="s">
        <v>1</v>
      </c>
      <c r="F335" s="248" t="s">
        <v>1060</v>
      </c>
      <c r="G335" s="246"/>
      <c r="H335" s="249">
        <v>251.5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134</v>
      </c>
      <c r="AU335" s="255" t="s">
        <v>86</v>
      </c>
      <c r="AV335" s="14" t="s">
        <v>86</v>
      </c>
      <c r="AW335" s="14" t="s">
        <v>32</v>
      </c>
      <c r="AX335" s="14" t="s">
        <v>84</v>
      </c>
      <c r="AY335" s="255" t="s">
        <v>125</v>
      </c>
    </row>
    <row r="336" s="14" customFormat="1">
      <c r="A336" s="14"/>
      <c r="B336" s="245"/>
      <c r="C336" s="246"/>
      <c r="D336" s="236" t="s">
        <v>134</v>
      </c>
      <c r="E336" s="246"/>
      <c r="F336" s="248" t="s">
        <v>1061</v>
      </c>
      <c r="G336" s="246"/>
      <c r="H336" s="249">
        <v>256.52999999999997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134</v>
      </c>
      <c r="AU336" s="255" t="s">
        <v>86</v>
      </c>
      <c r="AV336" s="14" t="s">
        <v>86</v>
      </c>
      <c r="AW336" s="14" t="s">
        <v>4</v>
      </c>
      <c r="AX336" s="14" t="s">
        <v>84</v>
      </c>
      <c r="AY336" s="255" t="s">
        <v>125</v>
      </c>
    </row>
    <row r="337" s="2" customFormat="1" ht="24.15" customHeight="1">
      <c r="A337" s="39"/>
      <c r="B337" s="40"/>
      <c r="C337" s="270" t="s">
        <v>604</v>
      </c>
      <c r="D337" s="270" t="s">
        <v>274</v>
      </c>
      <c r="E337" s="271" t="s">
        <v>1062</v>
      </c>
      <c r="F337" s="272" t="s">
        <v>1063</v>
      </c>
      <c r="G337" s="273" t="s">
        <v>291</v>
      </c>
      <c r="H337" s="274">
        <v>3.5699999999999998</v>
      </c>
      <c r="I337" s="275"/>
      <c r="J337" s="276">
        <f>ROUND(I337*H337,2)</f>
        <v>0</v>
      </c>
      <c r="K337" s="277"/>
      <c r="L337" s="278"/>
      <c r="M337" s="279" t="s">
        <v>1</v>
      </c>
      <c r="N337" s="280" t="s">
        <v>41</v>
      </c>
      <c r="O337" s="92"/>
      <c r="P337" s="230">
        <f>O337*H337</f>
        <v>0</v>
      </c>
      <c r="Q337" s="230">
        <v>0.084379999999999997</v>
      </c>
      <c r="R337" s="230">
        <f>Q337*H337</f>
        <v>0.30123659999999997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172</v>
      </c>
      <c r="AT337" s="232" t="s">
        <v>274</v>
      </c>
      <c r="AU337" s="232" t="s">
        <v>86</v>
      </c>
      <c r="AY337" s="18" t="s">
        <v>125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147</v>
      </c>
      <c r="BM337" s="232" t="s">
        <v>1064</v>
      </c>
    </row>
    <row r="338" s="13" customFormat="1">
      <c r="A338" s="13"/>
      <c r="B338" s="234"/>
      <c r="C338" s="235"/>
      <c r="D338" s="236" t="s">
        <v>134</v>
      </c>
      <c r="E338" s="237" t="s">
        <v>1</v>
      </c>
      <c r="F338" s="238" t="s">
        <v>1065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134</v>
      </c>
      <c r="AU338" s="244" t="s">
        <v>86</v>
      </c>
      <c r="AV338" s="13" t="s">
        <v>84</v>
      </c>
      <c r="AW338" s="13" t="s">
        <v>32</v>
      </c>
      <c r="AX338" s="13" t="s">
        <v>76</v>
      </c>
      <c r="AY338" s="244" t="s">
        <v>125</v>
      </c>
    </row>
    <row r="339" s="14" customFormat="1">
      <c r="A339" s="14"/>
      <c r="B339" s="245"/>
      <c r="C339" s="246"/>
      <c r="D339" s="236" t="s">
        <v>134</v>
      </c>
      <c r="E339" s="247" t="s">
        <v>1</v>
      </c>
      <c r="F339" s="248" t="s">
        <v>1066</v>
      </c>
      <c r="G339" s="246"/>
      <c r="H339" s="249">
        <v>3.5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134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125</v>
      </c>
    </row>
    <row r="340" s="14" customFormat="1">
      <c r="A340" s="14"/>
      <c r="B340" s="245"/>
      <c r="C340" s="246"/>
      <c r="D340" s="236" t="s">
        <v>134</v>
      </c>
      <c r="E340" s="246"/>
      <c r="F340" s="248" t="s">
        <v>1067</v>
      </c>
      <c r="G340" s="246"/>
      <c r="H340" s="249">
        <v>3.5699999999999998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134</v>
      </c>
      <c r="AU340" s="255" t="s">
        <v>86</v>
      </c>
      <c r="AV340" s="14" t="s">
        <v>86</v>
      </c>
      <c r="AW340" s="14" t="s">
        <v>4</v>
      </c>
      <c r="AX340" s="14" t="s">
        <v>84</v>
      </c>
      <c r="AY340" s="255" t="s">
        <v>125</v>
      </c>
    </row>
    <row r="341" s="12" customFormat="1" ht="22.8" customHeight="1">
      <c r="A341" s="12"/>
      <c r="B341" s="204"/>
      <c r="C341" s="205"/>
      <c r="D341" s="206" t="s">
        <v>75</v>
      </c>
      <c r="E341" s="218" t="s">
        <v>172</v>
      </c>
      <c r="F341" s="218" t="s">
        <v>508</v>
      </c>
      <c r="G341" s="205"/>
      <c r="H341" s="205"/>
      <c r="I341" s="208"/>
      <c r="J341" s="219">
        <f>BK341</f>
        <v>0</v>
      </c>
      <c r="K341" s="205"/>
      <c r="L341" s="210"/>
      <c r="M341" s="211"/>
      <c r="N341" s="212"/>
      <c r="O341" s="212"/>
      <c r="P341" s="213">
        <f>SUM(P342:P347)</f>
        <v>0</v>
      </c>
      <c r="Q341" s="212"/>
      <c r="R341" s="213">
        <f>SUM(R342:R347)</f>
        <v>2.4949600000000003</v>
      </c>
      <c r="S341" s="212"/>
      <c r="T341" s="214">
        <f>SUM(T342:T347)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5" t="s">
        <v>84</v>
      </c>
      <c r="AT341" s="216" t="s">
        <v>75</v>
      </c>
      <c r="AU341" s="216" t="s">
        <v>84</v>
      </c>
      <c r="AY341" s="215" t="s">
        <v>125</v>
      </c>
      <c r="BK341" s="217">
        <f>SUM(BK342:BK347)</f>
        <v>0</v>
      </c>
    </row>
    <row r="342" s="2" customFormat="1" ht="24.15" customHeight="1">
      <c r="A342" s="39"/>
      <c r="B342" s="40"/>
      <c r="C342" s="220" t="s">
        <v>608</v>
      </c>
      <c r="D342" s="220" t="s">
        <v>128</v>
      </c>
      <c r="E342" s="221" t="s">
        <v>551</v>
      </c>
      <c r="F342" s="222" t="s">
        <v>552</v>
      </c>
      <c r="G342" s="223" t="s">
        <v>334</v>
      </c>
      <c r="H342" s="224">
        <v>4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41</v>
      </c>
      <c r="O342" s="92"/>
      <c r="P342" s="230">
        <f>O342*H342</f>
        <v>0</v>
      </c>
      <c r="Q342" s="230">
        <v>0.21734000000000001</v>
      </c>
      <c r="R342" s="230">
        <f>Q342*H342</f>
        <v>0.86936000000000002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147</v>
      </c>
      <c r="AT342" s="232" t="s">
        <v>128</v>
      </c>
      <c r="AU342" s="232" t="s">
        <v>86</v>
      </c>
      <c r="AY342" s="18" t="s">
        <v>125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84</v>
      </c>
      <c r="BK342" s="233">
        <f>ROUND(I342*H342,2)</f>
        <v>0</v>
      </c>
      <c r="BL342" s="18" t="s">
        <v>147</v>
      </c>
      <c r="BM342" s="232" t="s">
        <v>1068</v>
      </c>
    </row>
    <row r="343" s="14" customFormat="1">
      <c r="A343" s="14"/>
      <c r="B343" s="245"/>
      <c r="C343" s="246"/>
      <c r="D343" s="236" t="s">
        <v>134</v>
      </c>
      <c r="E343" s="247" t="s">
        <v>1</v>
      </c>
      <c r="F343" s="248" t="s">
        <v>147</v>
      </c>
      <c r="G343" s="246"/>
      <c r="H343" s="249">
        <v>4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134</v>
      </c>
      <c r="AU343" s="255" t="s">
        <v>86</v>
      </c>
      <c r="AV343" s="14" t="s">
        <v>86</v>
      </c>
      <c r="AW343" s="14" t="s">
        <v>32</v>
      </c>
      <c r="AX343" s="14" t="s">
        <v>84</v>
      </c>
      <c r="AY343" s="255" t="s">
        <v>125</v>
      </c>
    </row>
    <row r="344" s="2" customFormat="1" ht="21.75" customHeight="1">
      <c r="A344" s="39"/>
      <c r="B344" s="40"/>
      <c r="C344" s="270" t="s">
        <v>612</v>
      </c>
      <c r="D344" s="270" t="s">
        <v>274</v>
      </c>
      <c r="E344" s="271" t="s">
        <v>555</v>
      </c>
      <c r="F344" s="272" t="s">
        <v>556</v>
      </c>
      <c r="G344" s="273" t="s">
        <v>334</v>
      </c>
      <c r="H344" s="274">
        <v>4</v>
      </c>
      <c r="I344" s="275"/>
      <c r="J344" s="276">
        <f>ROUND(I344*H344,2)</f>
        <v>0</v>
      </c>
      <c r="K344" s="277"/>
      <c r="L344" s="278"/>
      <c r="M344" s="279" t="s">
        <v>1</v>
      </c>
      <c r="N344" s="280" t="s">
        <v>41</v>
      </c>
      <c r="O344" s="92"/>
      <c r="P344" s="230">
        <f>O344*H344</f>
        <v>0</v>
      </c>
      <c r="Q344" s="230">
        <v>0.19600000000000001</v>
      </c>
      <c r="R344" s="230">
        <f>Q344*H344</f>
        <v>0.78400000000000003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172</v>
      </c>
      <c r="AT344" s="232" t="s">
        <v>274</v>
      </c>
      <c r="AU344" s="232" t="s">
        <v>86</v>
      </c>
      <c r="AY344" s="18" t="s">
        <v>125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147</v>
      </c>
      <c r="BM344" s="232" t="s">
        <v>1069</v>
      </c>
    </row>
    <row r="345" s="14" customFormat="1">
      <c r="A345" s="14"/>
      <c r="B345" s="245"/>
      <c r="C345" s="246"/>
      <c r="D345" s="236" t="s">
        <v>134</v>
      </c>
      <c r="E345" s="247" t="s">
        <v>1</v>
      </c>
      <c r="F345" s="248" t="s">
        <v>147</v>
      </c>
      <c r="G345" s="246"/>
      <c r="H345" s="249">
        <v>4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134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125</v>
      </c>
    </row>
    <row r="346" s="2" customFormat="1" ht="24.15" customHeight="1">
      <c r="A346" s="39"/>
      <c r="B346" s="40"/>
      <c r="C346" s="220" t="s">
        <v>616</v>
      </c>
      <c r="D346" s="220" t="s">
        <v>128</v>
      </c>
      <c r="E346" s="221" t="s">
        <v>567</v>
      </c>
      <c r="F346" s="222" t="s">
        <v>568</v>
      </c>
      <c r="G346" s="223" t="s">
        <v>334</v>
      </c>
      <c r="H346" s="224">
        <v>2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0.42080000000000001</v>
      </c>
      <c r="R346" s="230">
        <f>Q346*H346</f>
        <v>0.84160000000000001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147</v>
      </c>
      <c r="AT346" s="232" t="s">
        <v>128</v>
      </c>
      <c r="AU346" s="232" t="s">
        <v>86</v>
      </c>
      <c r="AY346" s="18" t="s">
        <v>125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147</v>
      </c>
      <c r="BM346" s="232" t="s">
        <v>1070</v>
      </c>
    </row>
    <row r="347" s="14" customFormat="1">
      <c r="A347" s="14"/>
      <c r="B347" s="245"/>
      <c r="C347" s="246"/>
      <c r="D347" s="236" t="s">
        <v>134</v>
      </c>
      <c r="E347" s="247" t="s">
        <v>1</v>
      </c>
      <c r="F347" s="248" t="s">
        <v>86</v>
      </c>
      <c r="G347" s="246"/>
      <c r="H347" s="249">
        <v>2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134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125</v>
      </c>
    </row>
    <row r="348" s="12" customFormat="1" ht="22.8" customHeight="1">
      <c r="A348" s="12"/>
      <c r="B348" s="204"/>
      <c r="C348" s="205"/>
      <c r="D348" s="206" t="s">
        <v>75</v>
      </c>
      <c r="E348" s="218" t="s">
        <v>177</v>
      </c>
      <c r="F348" s="218" t="s">
        <v>575</v>
      </c>
      <c r="G348" s="205"/>
      <c r="H348" s="205"/>
      <c r="I348" s="208"/>
      <c r="J348" s="219">
        <f>BK348</f>
        <v>0</v>
      </c>
      <c r="K348" s="205"/>
      <c r="L348" s="210"/>
      <c r="M348" s="211"/>
      <c r="N348" s="212"/>
      <c r="O348" s="212"/>
      <c r="P348" s="213">
        <f>SUM(P349:P427)</f>
        <v>0</v>
      </c>
      <c r="Q348" s="212"/>
      <c r="R348" s="213">
        <f>SUM(R349:R427)</f>
        <v>73.336715399999989</v>
      </c>
      <c r="S348" s="212"/>
      <c r="T348" s="214">
        <f>SUM(T349:T427)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5" t="s">
        <v>84</v>
      </c>
      <c r="AT348" s="216" t="s">
        <v>75</v>
      </c>
      <c r="AU348" s="216" t="s">
        <v>84</v>
      </c>
      <c r="AY348" s="215" t="s">
        <v>125</v>
      </c>
      <c r="BK348" s="217">
        <f>SUM(BK349:BK427)</f>
        <v>0</v>
      </c>
    </row>
    <row r="349" s="2" customFormat="1" ht="24.15" customHeight="1">
      <c r="A349" s="39"/>
      <c r="B349" s="40"/>
      <c r="C349" s="220" t="s">
        <v>620</v>
      </c>
      <c r="D349" s="220" t="s">
        <v>128</v>
      </c>
      <c r="E349" s="221" t="s">
        <v>577</v>
      </c>
      <c r="F349" s="222" t="s">
        <v>578</v>
      </c>
      <c r="G349" s="223" t="s">
        <v>334</v>
      </c>
      <c r="H349" s="224">
        <v>6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41</v>
      </c>
      <c r="O349" s="92"/>
      <c r="P349" s="230">
        <f>O349*H349</f>
        <v>0</v>
      </c>
      <c r="Q349" s="230">
        <v>0.00069999999999999999</v>
      </c>
      <c r="R349" s="230">
        <f>Q349*H349</f>
        <v>0.0041999999999999997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147</v>
      </c>
      <c r="AT349" s="232" t="s">
        <v>128</v>
      </c>
      <c r="AU349" s="232" t="s">
        <v>86</v>
      </c>
      <c r="AY349" s="18" t="s">
        <v>125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84</v>
      </c>
      <c r="BK349" s="233">
        <f>ROUND(I349*H349,2)</f>
        <v>0</v>
      </c>
      <c r="BL349" s="18" t="s">
        <v>147</v>
      </c>
      <c r="BM349" s="232" t="s">
        <v>1071</v>
      </c>
    </row>
    <row r="350" s="14" customFormat="1">
      <c r="A350" s="14"/>
      <c r="B350" s="245"/>
      <c r="C350" s="246"/>
      <c r="D350" s="236" t="s">
        <v>134</v>
      </c>
      <c r="E350" s="247" t="s">
        <v>1</v>
      </c>
      <c r="F350" s="248" t="s">
        <v>159</v>
      </c>
      <c r="G350" s="246"/>
      <c r="H350" s="249">
        <v>6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134</v>
      </c>
      <c r="AU350" s="255" t="s">
        <v>86</v>
      </c>
      <c r="AV350" s="14" t="s">
        <v>86</v>
      </c>
      <c r="AW350" s="14" t="s">
        <v>32</v>
      </c>
      <c r="AX350" s="14" t="s">
        <v>84</v>
      </c>
      <c r="AY350" s="255" t="s">
        <v>125</v>
      </c>
    </row>
    <row r="351" s="2" customFormat="1" ht="16.5" customHeight="1">
      <c r="A351" s="39"/>
      <c r="B351" s="40"/>
      <c r="C351" s="270" t="s">
        <v>626</v>
      </c>
      <c r="D351" s="270" t="s">
        <v>274</v>
      </c>
      <c r="E351" s="271" t="s">
        <v>1072</v>
      </c>
      <c r="F351" s="272" t="s">
        <v>1073</v>
      </c>
      <c r="G351" s="273" t="s">
        <v>334</v>
      </c>
      <c r="H351" s="274">
        <v>2</v>
      </c>
      <c r="I351" s="275"/>
      <c r="J351" s="276">
        <f>ROUND(I351*H351,2)</f>
        <v>0</v>
      </c>
      <c r="K351" s="277"/>
      <c r="L351" s="278"/>
      <c r="M351" s="279" t="s">
        <v>1</v>
      </c>
      <c r="N351" s="280" t="s">
        <v>41</v>
      </c>
      <c r="O351" s="92"/>
      <c r="P351" s="230">
        <f>O351*H351</f>
        <v>0</v>
      </c>
      <c r="Q351" s="230">
        <v>0.0025000000000000001</v>
      </c>
      <c r="R351" s="230">
        <f>Q351*H351</f>
        <v>0.0050000000000000001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172</v>
      </c>
      <c r="AT351" s="232" t="s">
        <v>274</v>
      </c>
      <c r="AU351" s="232" t="s">
        <v>86</v>
      </c>
      <c r="AY351" s="18" t="s">
        <v>125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84</v>
      </c>
      <c r="BK351" s="233">
        <f>ROUND(I351*H351,2)</f>
        <v>0</v>
      </c>
      <c r="BL351" s="18" t="s">
        <v>147</v>
      </c>
      <c r="BM351" s="232" t="s">
        <v>1074</v>
      </c>
    </row>
    <row r="352" s="14" customFormat="1">
      <c r="A352" s="14"/>
      <c r="B352" s="245"/>
      <c r="C352" s="246"/>
      <c r="D352" s="236" t="s">
        <v>134</v>
      </c>
      <c r="E352" s="247" t="s">
        <v>1</v>
      </c>
      <c r="F352" s="248" t="s">
        <v>86</v>
      </c>
      <c r="G352" s="246"/>
      <c r="H352" s="249">
        <v>2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134</v>
      </c>
      <c r="AU352" s="255" t="s">
        <v>86</v>
      </c>
      <c r="AV352" s="14" t="s">
        <v>86</v>
      </c>
      <c r="AW352" s="14" t="s">
        <v>32</v>
      </c>
      <c r="AX352" s="14" t="s">
        <v>84</v>
      </c>
      <c r="AY352" s="255" t="s">
        <v>125</v>
      </c>
    </row>
    <row r="353" s="2" customFormat="1" ht="16.5" customHeight="1">
      <c r="A353" s="39"/>
      <c r="B353" s="40"/>
      <c r="C353" s="270" t="s">
        <v>631</v>
      </c>
      <c r="D353" s="270" t="s">
        <v>274</v>
      </c>
      <c r="E353" s="271" t="s">
        <v>1075</v>
      </c>
      <c r="F353" s="272" t="s">
        <v>1076</v>
      </c>
      <c r="G353" s="273" t="s">
        <v>334</v>
      </c>
      <c r="H353" s="274">
        <v>4</v>
      </c>
      <c r="I353" s="275"/>
      <c r="J353" s="276">
        <f>ROUND(I353*H353,2)</f>
        <v>0</v>
      </c>
      <c r="K353" s="277"/>
      <c r="L353" s="278"/>
      <c r="M353" s="279" t="s">
        <v>1</v>
      </c>
      <c r="N353" s="280" t="s">
        <v>41</v>
      </c>
      <c r="O353" s="92"/>
      <c r="P353" s="230">
        <f>O353*H353</f>
        <v>0</v>
      </c>
      <c r="Q353" s="230">
        <v>0.0012999999999999999</v>
      </c>
      <c r="R353" s="230">
        <f>Q353*H353</f>
        <v>0.0051999999999999998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172</v>
      </c>
      <c r="AT353" s="232" t="s">
        <v>274</v>
      </c>
      <c r="AU353" s="232" t="s">
        <v>86</v>
      </c>
      <c r="AY353" s="18" t="s">
        <v>125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84</v>
      </c>
      <c r="BK353" s="233">
        <f>ROUND(I353*H353,2)</f>
        <v>0</v>
      </c>
      <c r="BL353" s="18" t="s">
        <v>147</v>
      </c>
      <c r="BM353" s="232" t="s">
        <v>1077</v>
      </c>
    </row>
    <row r="354" s="14" customFormat="1">
      <c r="A354" s="14"/>
      <c r="B354" s="245"/>
      <c r="C354" s="246"/>
      <c r="D354" s="236" t="s">
        <v>134</v>
      </c>
      <c r="E354" s="247" t="s">
        <v>1</v>
      </c>
      <c r="F354" s="248" t="s">
        <v>147</v>
      </c>
      <c r="G354" s="246"/>
      <c r="H354" s="249">
        <v>4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134</v>
      </c>
      <c r="AU354" s="255" t="s">
        <v>86</v>
      </c>
      <c r="AV354" s="14" t="s">
        <v>86</v>
      </c>
      <c r="AW354" s="14" t="s">
        <v>32</v>
      </c>
      <c r="AX354" s="14" t="s">
        <v>84</v>
      </c>
      <c r="AY354" s="255" t="s">
        <v>125</v>
      </c>
    </row>
    <row r="355" s="2" customFormat="1" ht="24.15" customHeight="1">
      <c r="A355" s="39"/>
      <c r="B355" s="40"/>
      <c r="C355" s="220" t="s">
        <v>636</v>
      </c>
      <c r="D355" s="220" t="s">
        <v>128</v>
      </c>
      <c r="E355" s="221" t="s">
        <v>599</v>
      </c>
      <c r="F355" s="222" t="s">
        <v>600</v>
      </c>
      <c r="G355" s="223" t="s">
        <v>334</v>
      </c>
      <c r="H355" s="224">
        <v>6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41</v>
      </c>
      <c r="O355" s="92"/>
      <c r="P355" s="230">
        <f>O355*H355</f>
        <v>0</v>
      </c>
      <c r="Q355" s="230">
        <v>0.10940999999999999</v>
      </c>
      <c r="R355" s="230">
        <f>Q355*H355</f>
        <v>0.65645999999999993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147</v>
      </c>
      <c r="AT355" s="232" t="s">
        <v>128</v>
      </c>
      <c r="AU355" s="232" t="s">
        <v>86</v>
      </c>
      <c r="AY355" s="18" t="s">
        <v>125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84</v>
      </c>
      <c r="BK355" s="233">
        <f>ROUND(I355*H355,2)</f>
        <v>0</v>
      </c>
      <c r="BL355" s="18" t="s">
        <v>147</v>
      </c>
      <c r="BM355" s="232" t="s">
        <v>1078</v>
      </c>
    </row>
    <row r="356" s="14" customFormat="1">
      <c r="A356" s="14"/>
      <c r="B356" s="245"/>
      <c r="C356" s="246"/>
      <c r="D356" s="236" t="s">
        <v>134</v>
      </c>
      <c r="E356" s="247" t="s">
        <v>1</v>
      </c>
      <c r="F356" s="248" t="s">
        <v>159</v>
      </c>
      <c r="G356" s="246"/>
      <c r="H356" s="249">
        <v>6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134</v>
      </c>
      <c r="AU356" s="255" t="s">
        <v>86</v>
      </c>
      <c r="AV356" s="14" t="s">
        <v>86</v>
      </c>
      <c r="AW356" s="14" t="s">
        <v>32</v>
      </c>
      <c r="AX356" s="14" t="s">
        <v>84</v>
      </c>
      <c r="AY356" s="255" t="s">
        <v>125</v>
      </c>
    </row>
    <row r="357" s="2" customFormat="1" ht="21.75" customHeight="1">
      <c r="A357" s="39"/>
      <c r="B357" s="40"/>
      <c r="C357" s="270" t="s">
        <v>640</v>
      </c>
      <c r="D357" s="270" t="s">
        <v>274</v>
      </c>
      <c r="E357" s="271" t="s">
        <v>605</v>
      </c>
      <c r="F357" s="272" t="s">
        <v>606</v>
      </c>
      <c r="G357" s="273" t="s">
        <v>334</v>
      </c>
      <c r="H357" s="274">
        <v>6</v>
      </c>
      <c r="I357" s="275"/>
      <c r="J357" s="276">
        <f>ROUND(I357*H357,2)</f>
        <v>0</v>
      </c>
      <c r="K357" s="277"/>
      <c r="L357" s="278"/>
      <c r="M357" s="279" t="s">
        <v>1</v>
      </c>
      <c r="N357" s="280" t="s">
        <v>41</v>
      </c>
      <c r="O357" s="92"/>
      <c r="P357" s="230">
        <f>O357*H357</f>
        <v>0</v>
      </c>
      <c r="Q357" s="230">
        <v>0.0061000000000000004</v>
      </c>
      <c r="R357" s="230">
        <f>Q357*H357</f>
        <v>0.036600000000000001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172</v>
      </c>
      <c r="AT357" s="232" t="s">
        <v>274</v>
      </c>
      <c r="AU357" s="232" t="s">
        <v>86</v>
      </c>
      <c r="AY357" s="18" t="s">
        <v>125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84</v>
      </c>
      <c r="BK357" s="233">
        <f>ROUND(I357*H357,2)</f>
        <v>0</v>
      </c>
      <c r="BL357" s="18" t="s">
        <v>147</v>
      </c>
      <c r="BM357" s="232" t="s">
        <v>1079</v>
      </c>
    </row>
    <row r="358" s="14" customFormat="1">
      <c r="A358" s="14"/>
      <c r="B358" s="245"/>
      <c r="C358" s="246"/>
      <c r="D358" s="236" t="s">
        <v>134</v>
      </c>
      <c r="E358" s="247" t="s">
        <v>1</v>
      </c>
      <c r="F358" s="248" t="s">
        <v>159</v>
      </c>
      <c r="G358" s="246"/>
      <c r="H358" s="249">
        <v>6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134</v>
      </c>
      <c r="AU358" s="255" t="s">
        <v>86</v>
      </c>
      <c r="AV358" s="14" t="s">
        <v>86</v>
      </c>
      <c r="AW358" s="14" t="s">
        <v>32</v>
      </c>
      <c r="AX358" s="14" t="s">
        <v>84</v>
      </c>
      <c r="AY358" s="255" t="s">
        <v>125</v>
      </c>
    </row>
    <row r="359" s="2" customFormat="1" ht="16.5" customHeight="1">
      <c r="A359" s="39"/>
      <c r="B359" s="40"/>
      <c r="C359" s="270" t="s">
        <v>644</v>
      </c>
      <c r="D359" s="270" t="s">
        <v>274</v>
      </c>
      <c r="E359" s="271" t="s">
        <v>609</v>
      </c>
      <c r="F359" s="272" t="s">
        <v>610</v>
      </c>
      <c r="G359" s="273" t="s">
        <v>334</v>
      </c>
      <c r="H359" s="274">
        <v>6</v>
      </c>
      <c r="I359" s="275"/>
      <c r="J359" s="276">
        <f>ROUND(I359*H359,2)</f>
        <v>0</v>
      </c>
      <c r="K359" s="277"/>
      <c r="L359" s="278"/>
      <c r="M359" s="279" t="s">
        <v>1</v>
      </c>
      <c r="N359" s="280" t="s">
        <v>41</v>
      </c>
      <c r="O359" s="92"/>
      <c r="P359" s="230">
        <f>O359*H359</f>
        <v>0</v>
      </c>
      <c r="Q359" s="230">
        <v>0.0030000000000000001</v>
      </c>
      <c r="R359" s="230">
        <f>Q359*H359</f>
        <v>0.018000000000000002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172</v>
      </c>
      <c r="AT359" s="232" t="s">
        <v>274</v>
      </c>
      <c r="AU359" s="232" t="s">
        <v>86</v>
      </c>
      <c r="AY359" s="18" t="s">
        <v>125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147</v>
      </c>
      <c r="BM359" s="232" t="s">
        <v>1080</v>
      </c>
    </row>
    <row r="360" s="14" customFormat="1">
      <c r="A360" s="14"/>
      <c r="B360" s="245"/>
      <c r="C360" s="246"/>
      <c r="D360" s="236" t="s">
        <v>134</v>
      </c>
      <c r="E360" s="247" t="s">
        <v>1</v>
      </c>
      <c r="F360" s="248" t="s">
        <v>159</v>
      </c>
      <c r="G360" s="246"/>
      <c r="H360" s="249">
        <v>6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134</v>
      </c>
      <c r="AU360" s="255" t="s">
        <v>86</v>
      </c>
      <c r="AV360" s="14" t="s">
        <v>86</v>
      </c>
      <c r="AW360" s="14" t="s">
        <v>32</v>
      </c>
      <c r="AX360" s="14" t="s">
        <v>84</v>
      </c>
      <c r="AY360" s="255" t="s">
        <v>125</v>
      </c>
    </row>
    <row r="361" s="2" customFormat="1" ht="21.75" customHeight="1">
      <c r="A361" s="39"/>
      <c r="B361" s="40"/>
      <c r="C361" s="270" t="s">
        <v>650</v>
      </c>
      <c r="D361" s="270" t="s">
        <v>274</v>
      </c>
      <c r="E361" s="271" t="s">
        <v>613</v>
      </c>
      <c r="F361" s="272" t="s">
        <v>614</v>
      </c>
      <c r="G361" s="273" t="s">
        <v>334</v>
      </c>
      <c r="H361" s="274">
        <v>6</v>
      </c>
      <c r="I361" s="275"/>
      <c r="J361" s="276">
        <f>ROUND(I361*H361,2)</f>
        <v>0</v>
      </c>
      <c r="K361" s="277"/>
      <c r="L361" s="278"/>
      <c r="M361" s="279" t="s">
        <v>1</v>
      </c>
      <c r="N361" s="280" t="s">
        <v>41</v>
      </c>
      <c r="O361" s="92"/>
      <c r="P361" s="230">
        <f>O361*H361</f>
        <v>0</v>
      </c>
      <c r="Q361" s="230">
        <v>0.00035</v>
      </c>
      <c r="R361" s="230">
        <f>Q361*H361</f>
        <v>0.0020999999999999999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172</v>
      </c>
      <c r="AT361" s="232" t="s">
        <v>274</v>
      </c>
      <c r="AU361" s="232" t="s">
        <v>86</v>
      </c>
      <c r="AY361" s="18" t="s">
        <v>125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84</v>
      </c>
      <c r="BK361" s="233">
        <f>ROUND(I361*H361,2)</f>
        <v>0</v>
      </c>
      <c r="BL361" s="18" t="s">
        <v>147</v>
      </c>
      <c r="BM361" s="232" t="s">
        <v>1081</v>
      </c>
    </row>
    <row r="362" s="14" customFormat="1">
      <c r="A362" s="14"/>
      <c r="B362" s="245"/>
      <c r="C362" s="246"/>
      <c r="D362" s="236" t="s">
        <v>134</v>
      </c>
      <c r="E362" s="247" t="s">
        <v>1</v>
      </c>
      <c r="F362" s="248" t="s">
        <v>159</v>
      </c>
      <c r="G362" s="246"/>
      <c r="H362" s="249">
        <v>6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134</v>
      </c>
      <c r="AU362" s="255" t="s">
        <v>86</v>
      </c>
      <c r="AV362" s="14" t="s">
        <v>86</v>
      </c>
      <c r="AW362" s="14" t="s">
        <v>32</v>
      </c>
      <c r="AX362" s="14" t="s">
        <v>84</v>
      </c>
      <c r="AY362" s="255" t="s">
        <v>125</v>
      </c>
    </row>
    <row r="363" s="2" customFormat="1" ht="16.5" customHeight="1">
      <c r="A363" s="39"/>
      <c r="B363" s="40"/>
      <c r="C363" s="270" t="s">
        <v>655</v>
      </c>
      <c r="D363" s="270" t="s">
        <v>274</v>
      </c>
      <c r="E363" s="271" t="s">
        <v>617</v>
      </c>
      <c r="F363" s="272" t="s">
        <v>618</v>
      </c>
      <c r="G363" s="273" t="s">
        <v>334</v>
      </c>
      <c r="H363" s="274">
        <v>6</v>
      </c>
      <c r="I363" s="275"/>
      <c r="J363" s="276">
        <f>ROUND(I363*H363,2)</f>
        <v>0</v>
      </c>
      <c r="K363" s="277"/>
      <c r="L363" s="278"/>
      <c r="M363" s="279" t="s">
        <v>1</v>
      </c>
      <c r="N363" s="280" t="s">
        <v>41</v>
      </c>
      <c r="O363" s="92"/>
      <c r="P363" s="230">
        <f>O363*H363</f>
        <v>0</v>
      </c>
      <c r="Q363" s="230">
        <v>0.00010000000000000001</v>
      </c>
      <c r="R363" s="230">
        <f>Q363*H363</f>
        <v>0.00060000000000000006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172</v>
      </c>
      <c r="AT363" s="232" t="s">
        <v>274</v>
      </c>
      <c r="AU363" s="232" t="s">
        <v>86</v>
      </c>
      <c r="AY363" s="18" t="s">
        <v>125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84</v>
      </c>
      <c r="BK363" s="233">
        <f>ROUND(I363*H363,2)</f>
        <v>0</v>
      </c>
      <c r="BL363" s="18" t="s">
        <v>147</v>
      </c>
      <c r="BM363" s="232" t="s">
        <v>1082</v>
      </c>
    </row>
    <row r="364" s="14" customFormat="1">
      <c r="A364" s="14"/>
      <c r="B364" s="245"/>
      <c r="C364" s="246"/>
      <c r="D364" s="236" t="s">
        <v>134</v>
      </c>
      <c r="E364" s="247" t="s">
        <v>1</v>
      </c>
      <c r="F364" s="248" t="s">
        <v>159</v>
      </c>
      <c r="G364" s="246"/>
      <c r="H364" s="249">
        <v>6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134</v>
      </c>
      <c r="AU364" s="255" t="s">
        <v>86</v>
      </c>
      <c r="AV364" s="14" t="s">
        <v>86</v>
      </c>
      <c r="AW364" s="14" t="s">
        <v>32</v>
      </c>
      <c r="AX364" s="14" t="s">
        <v>84</v>
      </c>
      <c r="AY364" s="255" t="s">
        <v>125</v>
      </c>
    </row>
    <row r="365" s="2" customFormat="1" ht="24.15" customHeight="1">
      <c r="A365" s="39"/>
      <c r="B365" s="40"/>
      <c r="C365" s="220" t="s">
        <v>660</v>
      </c>
      <c r="D365" s="220" t="s">
        <v>128</v>
      </c>
      <c r="E365" s="221" t="s">
        <v>1083</v>
      </c>
      <c r="F365" s="222" t="s">
        <v>1084</v>
      </c>
      <c r="G365" s="223" t="s">
        <v>334</v>
      </c>
      <c r="H365" s="224">
        <v>2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41</v>
      </c>
      <c r="O365" s="92"/>
      <c r="P365" s="230">
        <f>O365*H365</f>
        <v>0</v>
      </c>
      <c r="Q365" s="230">
        <v>0.00158</v>
      </c>
      <c r="R365" s="230">
        <f>Q365*H365</f>
        <v>0.00316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147</v>
      </c>
      <c r="AT365" s="232" t="s">
        <v>128</v>
      </c>
      <c r="AU365" s="232" t="s">
        <v>86</v>
      </c>
      <c r="AY365" s="18" t="s">
        <v>125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84</v>
      </c>
      <c r="BK365" s="233">
        <f>ROUND(I365*H365,2)</f>
        <v>0</v>
      </c>
      <c r="BL365" s="18" t="s">
        <v>147</v>
      </c>
      <c r="BM365" s="232" t="s">
        <v>1085</v>
      </c>
    </row>
    <row r="366" s="13" customFormat="1">
      <c r="A366" s="13"/>
      <c r="B366" s="234"/>
      <c r="C366" s="235"/>
      <c r="D366" s="236" t="s">
        <v>134</v>
      </c>
      <c r="E366" s="237" t="s">
        <v>1</v>
      </c>
      <c r="F366" s="238" t="s">
        <v>1086</v>
      </c>
      <c r="G366" s="235"/>
      <c r="H366" s="237" t="s">
        <v>1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134</v>
      </c>
      <c r="AU366" s="244" t="s">
        <v>86</v>
      </c>
      <c r="AV366" s="13" t="s">
        <v>84</v>
      </c>
      <c r="AW366" s="13" t="s">
        <v>32</v>
      </c>
      <c r="AX366" s="13" t="s">
        <v>76</v>
      </c>
      <c r="AY366" s="244" t="s">
        <v>125</v>
      </c>
    </row>
    <row r="367" s="14" customFormat="1">
      <c r="A367" s="14"/>
      <c r="B367" s="245"/>
      <c r="C367" s="246"/>
      <c r="D367" s="236" t="s">
        <v>134</v>
      </c>
      <c r="E367" s="247" t="s">
        <v>1</v>
      </c>
      <c r="F367" s="248" t="s">
        <v>86</v>
      </c>
      <c r="G367" s="246"/>
      <c r="H367" s="249">
        <v>2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134</v>
      </c>
      <c r="AU367" s="255" t="s">
        <v>86</v>
      </c>
      <c r="AV367" s="14" t="s">
        <v>86</v>
      </c>
      <c r="AW367" s="14" t="s">
        <v>32</v>
      </c>
      <c r="AX367" s="14" t="s">
        <v>84</v>
      </c>
      <c r="AY367" s="255" t="s">
        <v>125</v>
      </c>
    </row>
    <row r="368" s="2" customFormat="1" ht="49.05" customHeight="1">
      <c r="A368" s="39"/>
      <c r="B368" s="40"/>
      <c r="C368" s="220" t="s">
        <v>665</v>
      </c>
      <c r="D368" s="220" t="s">
        <v>128</v>
      </c>
      <c r="E368" s="221" t="s">
        <v>671</v>
      </c>
      <c r="F368" s="222" t="s">
        <v>672</v>
      </c>
      <c r="G368" s="223" t="s">
        <v>325</v>
      </c>
      <c r="H368" s="224">
        <v>105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41</v>
      </c>
      <c r="O368" s="92"/>
      <c r="P368" s="230">
        <f>O368*H368</f>
        <v>0</v>
      </c>
      <c r="Q368" s="230">
        <v>0.15540000000000001</v>
      </c>
      <c r="R368" s="230">
        <f>Q368*H368</f>
        <v>16.317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147</v>
      </c>
      <c r="AT368" s="232" t="s">
        <v>128</v>
      </c>
      <c r="AU368" s="232" t="s">
        <v>86</v>
      </c>
      <c r="AY368" s="18" t="s">
        <v>125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84</v>
      </c>
      <c r="BK368" s="233">
        <f>ROUND(I368*H368,2)</f>
        <v>0</v>
      </c>
      <c r="BL368" s="18" t="s">
        <v>147</v>
      </c>
      <c r="BM368" s="232" t="s">
        <v>1087</v>
      </c>
    </row>
    <row r="369" s="13" customFormat="1">
      <c r="A369" s="13"/>
      <c r="B369" s="234"/>
      <c r="C369" s="235"/>
      <c r="D369" s="236" t="s">
        <v>134</v>
      </c>
      <c r="E369" s="237" t="s">
        <v>1</v>
      </c>
      <c r="F369" s="238" t="s">
        <v>674</v>
      </c>
      <c r="G369" s="235"/>
      <c r="H369" s="237" t="s">
        <v>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134</v>
      </c>
      <c r="AU369" s="244" t="s">
        <v>86</v>
      </c>
      <c r="AV369" s="13" t="s">
        <v>84</v>
      </c>
      <c r="AW369" s="13" t="s">
        <v>32</v>
      </c>
      <c r="AX369" s="13" t="s">
        <v>76</v>
      </c>
      <c r="AY369" s="244" t="s">
        <v>125</v>
      </c>
    </row>
    <row r="370" s="14" customFormat="1">
      <c r="A370" s="14"/>
      <c r="B370" s="245"/>
      <c r="C370" s="246"/>
      <c r="D370" s="236" t="s">
        <v>134</v>
      </c>
      <c r="E370" s="247" t="s">
        <v>1</v>
      </c>
      <c r="F370" s="248" t="s">
        <v>644</v>
      </c>
      <c r="G370" s="246"/>
      <c r="H370" s="249">
        <v>84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134</v>
      </c>
      <c r="AU370" s="255" t="s">
        <v>86</v>
      </c>
      <c r="AV370" s="14" t="s">
        <v>86</v>
      </c>
      <c r="AW370" s="14" t="s">
        <v>32</v>
      </c>
      <c r="AX370" s="14" t="s">
        <v>76</v>
      </c>
      <c r="AY370" s="255" t="s">
        <v>125</v>
      </c>
    </row>
    <row r="371" s="13" customFormat="1">
      <c r="A371" s="13"/>
      <c r="B371" s="234"/>
      <c r="C371" s="235"/>
      <c r="D371" s="236" t="s">
        <v>134</v>
      </c>
      <c r="E371" s="237" t="s">
        <v>1</v>
      </c>
      <c r="F371" s="238" t="s">
        <v>676</v>
      </c>
      <c r="G371" s="235"/>
      <c r="H371" s="237" t="s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134</v>
      </c>
      <c r="AU371" s="244" t="s">
        <v>86</v>
      </c>
      <c r="AV371" s="13" t="s">
        <v>84</v>
      </c>
      <c r="AW371" s="13" t="s">
        <v>32</v>
      </c>
      <c r="AX371" s="13" t="s">
        <v>76</v>
      </c>
      <c r="AY371" s="244" t="s">
        <v>125</v>
      </c>
    </row>
    <row r="372" s="14" customFormat="1">
      <c r="A372" s="14"/>
      <c r="B372" s="245"/>
      <c r="C372" s="246"/>
      <c r="D372" s="236" t="s">
        <v>134</v>
      </c>
      <c r="E372" s="247" t="s">
        <v>1</v>
      </c>
      <c r="F372" s="248" t="s">
        <v>336</v>
      </c>
      <c r="G372" s="246"/>
      <c r="H372" s="249">
        <v>20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134</v>
      </c>
      <c r="AU372" s="255" t="s">
        <v>86</v>
      </c>
      <c r="AV372" s="14" t="s">
        <v>86</v>
      </c>
      <c r="AW372" s="14" t="s">
        <v>32</v>
      </c>
      <c r="AX372" s="14" t="s">
        <v>76</v>
      </c>
      <c r="AY372" s="255" t="s">
        <v>125</v>
      </c>
    </row>
    <row r="373" s="13" customFormat="1">
      <c r="A373" s="13"/>
      <c r="B373" s="234"/>
      <c r="C373" s="235"/>
      <c r="D373" s="236" t="s">
        <v>134</v>
      </c>
      <c r="E373" s="237" t="s">
        <v>1</v>
      </c>
      <c r="F373" s="238" t="s">
        <v>678</v>
      </c>
      <c r="G373" s="235"/>
      <c r="H373" s="237" t="s">
        <v>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134</v>
      </c>
      <c r="AU373" s="244" t="s">
        <v>86</v>
      </c>
      <c r="AV373" s="13" t="s">
        <v>84</v>
      </c>
      <c r="AW373" s="13" t="s">
        <v>32</v>
      </c>
      <c r="AX373" s="13" t="s">
        <v>76</v>
      </c>
      <c r="AY373" s="244" t="s">
        <v>125</v>
      </c>
    </row>
    <row r="374" s="14" customFormat="1">
      <c r="A374" s="14"/>
      <c r="B374" s="245"/>
      <c r="C374" s="246"/>
      <c r="D374" s="236" t="s">
        <v>134</v>
      </c>
      <c r="E374" s="247" t="s">
        <v>1</v>
      </c>
      <c r="F374" s="248" t="s">
        <v>84</v>
      </c>
      <c r="G374" s="246"/>
      <c r="H374" s="249">
        <v>1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134</v>
      </c>
      <c r="AU374" s="255" t="s">
        <v>86</v>
      </c>
      <c r="AV374" s="14" t="s">
        <v>86</v>
      </c>
      <c r="AW374" s="14" t="s">
        <v>32</v>
      </c>
      <c r="AX374" s="14" t="s">
        <v>76</v>
      </c>
      <c r="AY374" s="255" t="s">
        <v>125</v>
      </c>
    </row>
    <row r="375" s="15" customFormat="1">
      <c r="A375" s="15"/>
      <c r="B375" s="259"/>
      <c r="C375" s="260"/>
      <c r="D375" s="236" t="s">
        <v>134</v>
      </c>
      <c r="E375" s="261" t="s">
        <v>1</v>
      </c>
      <c r="F375" s="262" t="s">
        <v>235</v>
      </c>
      <c r="G375" s="260"/>
      <c r="H375" s="263">
        <v>105</v>
      </c>
      <c r="I375" s="264"/>
      <c r="J375" s="260"/>
      <c r="K375" s="260"/>
      <c r="L375" s="265"/>
      <c r="M375" s="266"/>
      <c r="N375" s="267"/>
      <c r="O375" s="267"/>
      <c r="P375" s="267"/>
      <c r="Q375" s="267"/>
      <c r="R375" s="267"/>
      <c r="S375" s="267"/>
      <c r="T375" s="26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9" t="s">
        <v>134</v>
      </c>
      <c r="AU375" s="269" t="s">
        <v>86</v>
      </c>
      <c r="AV375" s="15" t="s">
        <v>147</v>
      </c>
      <c r="AW375" s="15" t="s">
        <v>32</v>
      </c>
      <c r="AX375" s="15" t="s">
        <v>84</v>
      </c>
      <c r="AY375" s="269" t="s">
        <v>125</v>
      </c>
    </row>
    <row r="376" s="2" customFormat="1" ht="16.5" customHeight="1">
      <c r="A376" s="39"/>
      <c r="B376" s="40"/>
      <c r="C376" s="270" t="s">
        <v>670</v>
      </c>
      <c r="D376" s="270" t="s">
        <v>274</v>
      </c>
      <c r="E376" s="271" t="s">
        <v>682</v>
      </c>
      <c r="F376" s="272" t="s">
        <v>683</v>
      </c>
      <c r="G376" s="273" t="s">
        <v>325</v>
      </c>
      <c r="H376" s="274">
        <v>85.680000000000007</v>
      </c>
      <c r="I376" s="275"/>
      <c r="J376" s="276">
        <f>ROUND(I376*H376,2)</f>
        <v>0</v>
      </c>
      <c r="K376" s="277"/>
      <c r="L376" s="278"/>
      <c r="M376" s="279" t="s">
        <v>1</v>
      </c>
      <c r="N376" s="280" t="s">
        <v>41</v>
      </c>
      <c r="O376" s="92"/>
      <c r="P376" s="230">
        <f>O376*H376</f>
        <v>0</v>
      </c>
      <c r="Q376" s="230">
        <v>0.055</v>
      </c>
      <c r="R376" s="230">
        <f>Q376*H376</f>
        <v>4.7124000000000006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172</v>
      </c>
      <c r="AT376" s="232" t="s">
        <v>274</v>
      </c>
      <c r="AU376" s="232" t="s">
        <v>86</v>
      </c>
      <c r="AY376" s="18" t="s">
        <v>125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84</v>
      </c>
      <c r="BK376" s="233">
        <f>ROUND(I376*H376,2)</f>
        <v>0</v>
      </c>
      <c r="BL376" s="18" t="s">
        <v>147</v>
      </c>
      <c r="BM376" s="232" t="s">
        <v>1088</v>
      </c>
    </row>
    <row r="377" s="14" customFormat="1">
      <c r="A377" s="14"/>
      <c r="B377" s="245"/>
      <c r="C377" s="246"/>
      <c r="D377" s="236" t="s">
        <v>134</v>
      </c>
      <c r="E377" s="247" t="s">
        <v>1</v>
      </c>
      <c r="F377" s="248" t="s">
        <v>644</v>
      </c>
      <c r="G377" s="246"/>
      <c r="H377" s="249">
        <v>84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134</v>
      </c>
      <c r="AU377" s="255" t="s">
        <v>86</v>
      </c>
      <c r="AV377" s="14" t="s">
        <v>86</v>
      </c>
      <c r="AW377" s="14" t="s">
        <v>32</v>
      </c>
      <c r="AX377" s="14" t="s">
        <v>84</v>
      </c>
      <c r="AY377" s="255" t="s">
        <v>125</v>
      </c>
    </row>
    <row r="378" s="14" customFormat="1">
      <c r="A378" s="14"/>
      <c r="B378" s="245"/>
      <c r="C378" s="246"/>
      <c r="D378" s="236" t="s">
        <v>134</v>
      </c>
      <c r="E378" s="246"/>
      <c r="F378" s="248" t="s">
        <v>1089</v>
      </c>
      <c r="G378" s="246"/>
      <c r="H378" s="249">
        <v>85.680000000000007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134</v>
      </c>
      <c r="AU378" s="255" t="s">
        <v>86</v>
      </c>
      <c r="AV378" s="14" t="s">
        <v>86</v>
      </c>
      <c r="AW378" s="14" t="s">
        <v>4</v>
      </c>
      <c r="AX378" s="14" t="s">
        <v>84</v>
      </c>
      <c r="AY378" s="255" t="s">
        <v>125</v>
      </c>
    </row>
    <row r="379" s="2" customFormat="1" ht="16.5" customHeight="1">
      <c r="A379" s="39"/>
      <c r="B379" s="40"/>
      <c r="C379" s="270" t="s">
        <v>681</v>
      </c>
      <c r="D379" s="270" t="s">
        <v>274</v>
      </c>
      <c r="E379" s="271" t="s">
        <v>687</v>
      </c>
      <c r="F379" s="272" t="s">
        <v>688</v>
      </c>
      <c r="G379" s="273" t="s">
        <v>325</v>
      </c>
      <c r="H379" s="274">
        <v>20.399999999999999</v>
      </c>
      <c r="I379" s="275"/>
      <c r="J379" s="276">
        <f>ROUND(I379*H379,2)</f>
        <v>0</v>
      </c>
      <c r="K379" s="277"/>
      <c r="L379" s="278"/>
      <c r="M379" s="279" t="s">
        <v>1</v>
      </c>
      <c r="N379" s="280" t="s">
        <v>41</v>
      </c>
      <c r="O379" s="92"/>
      <c r="P379" s="230">
        <f>O379*H379</f>
        <v>0</v>
      </c>
      <c r="Q379" s="230">
        <v>0.080000000000000002</v>
      </c>
      <c r="R379" s="230">
        <f>Q379*H379</f>
        <v>1.6319999999999999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172</v>
      </c>
      <c r="AT379" s="232" t="s">
        <v>274</v>
      </c>
      <c r="AU379" s="232" t="s">
        <v>86</v>
      </c>
      <c r="AY379" s="18" t="s">
        <v>125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84</v>
      </c>
      <c r="BK379" s="233">
        <f>ROUND(I379*H379,2)</f>
        <v>0</v>
      </c>
      <c r="BL379" s="18" t="s">
        <v>147</v>
      </c>
      <c r="BM379" s="232" t="s">
        <v>1090</v>
      </c>
    </row>
    <row r="380" s="14" customFormat="1">
      <c r="A380" s="14"/>
      <c r="B380" s="245"/>
      <c r="C380" s="246"/>
      <c r="D380" s="236" t="s">
        <v>134</v>
      </c>
      <c r="E380" s="247" t="s">
        <v>1</v>
      </c>
      <c r="F380" s="248" t="s">
        <v>336</v>
      </c>
      <c r="G380" s="246"/>
      <c r="H380" s="249">
        <v>20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134</v>
      </c>
      <c r="AU380" s="255" t="s">
        <v>86</v>
      </c>
      <c r="AV380" s="14" t="s">
        <v>86</v>
      </c>
      <c r="AW380" s="14" t="s">
        <v>32</v>
      </c>
      <c r="AX380" s="14" t="s">
        <v>84</v>
      </c>
      <c r="AY380" s="255" t="s">
        <v>125</v>
      </c>
    </row>
    <row r="381" s="14" customFormat="1">
      <c r="A381" s="14"/>
      <c r="B381" s="245"/>
      <c r="C381" s="246"/>
      <c r="D381" s="236" t="s">
        <v>134</v>
      </c>
      <c r="E381" s="246"/>
      <c r="F381" s="248" t="s">
        <v>1091</v>
      </c>
      <c r="G381" s="246"/>
      <c r="H381" s="249">
        <v>20.399999999999999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134</v>
      </c>
      <c r="AU381" s="255" t="s">
        <v>86</v>
      </c>
      <c r="AV381" s="14" t="s">
        <v>86</v>
      </c>
      <c r="AW381" s="14" t="s">
        <v>4</v>
      </c>
      <c r="AX381" s="14" t="s">
        <v>84</v>
      </c>
      <c r="AY381" s="255" t="s">
        <v>125</v>
      </c>
    </row>
    <row r="382" s="2" customFormat="1" ht="24.15" customHeight="1">
      <c r="A382" s="39"/>
      <c r="B382" s="40"/>
      <c r="C382" s="270" t="s">
        <v>686</v>
      </c>
      <c r="D382" s="270" t="s">
        <v>274</v>
      </c>
      <c r="E382" s="271" t="s">
        <v>693</v>
      </c>
      <c r="F382" s="272" t="s">
        <v>694</v>
      </c>
      <c r="G382" s="273" t="s">
        <v>325</v>
      </c>
      <c r="H382" s="274">
        <v>1.02</v>
      </c>
      <c r="I382" s="275"/>
      <c r="J382" s="276">
        <f>ROUND(I382*H382,2)</f>
        <v>0</v>
      </c>
      <c r="K382" s="277"/>
      <c r="L382" s="278"/>
      <c r="M382" s="279" t="s">
        <v>1</v>
      </c>
      <c r="N382" s="280" t="s">
        <v>41</v>
      </c>
      <c r="O382" s="92"/>
      <c r="P382" s="230">
        <f>O382*H382</f>
        <v>0</v>
      </c>
      <c r="Q382" s="230">
        <v>0.065670000000000006</v>
      </c>
      <c r="R382" s="230">
        <f>Q382*H382</f>
        <v>0.066983400000000012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172</v>
      </c>
      <c r="AT382" s="232" t="s">
        <v>274</v>
      </c>
      <c r="AU382" s="232" t="s">
        <v>86</v>
      </c>
      <c r="AY382" s="18" t="s">
        <v>125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84</v>
      </c>
      <c r="BK382" s="233">
        <f>ROUND(I382*H382,2)</f>
        <v>0</v>
      </c>
      <c r="BL382" s="18" t="s">
        <v>147</v>
      </c>
      <c r="BM382" s="232" t="s">
        <v>1092</v>
      </c>
    </row>
    <row r="383" s="14" customFormat="1">
      <c r="A383" s="14"/>
      <c r="B383" s="245"/>
      <c r="C383" s="246"/>
      <c r="D383" s="236" t="s">
        <v>134</v>
      </c>
      <c r="E383" s="247" t="s">
        <v>1</v>
      </c>
      <c r="F383" s="248" t="s">
        <v>84</v>
      </c>
      <c r="G383" s="246"/>
      <c r="H383" s="249">
        <v>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134</v>
      </c>
      <c r="AU383" s="255" t="s">
        <v>86</v>
      </c>
      <c r="AV383" s="14" t="s">
        <v>86</v>
      </c>
      <c r="AW383" s="14" t="s">
        <v>32</v>
      </c>
      <c r="AX383" s="14" t="s">
        <v>84</v>
      </c>
      <c r="AY383" s="255" t="s">
        <v>125</v>
      </c>
    </row>
    <row r="384" s="14" customFormat="1">
      <c r="A384" s="14"/>
      <c r="B384" s="245"/>
      <c r="C384" s="246"/>
      <c r="D384" s="236" t="s">
        <v>134</v>
      </c>
      <c r="E384" s="246"/>
      <c r="F384" s="248" t="s">
        <v>1052</v>
      </c>
      <c r="G384" s="246"/>
      <c r="H384" s="249">
        <v>1.02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134</v>
      </c>
      <c r="AU384" s="255" t="s">
        <v>86</v>
      </c>
      <c r="AV384" s="14" t="s">
        <v>86</v>
      </c>
      <c r="AW384" s="14" t="s">
        <v>4</v>
      </c>
      <c r="AX384" s="14" t="s">
        <v>84</v>
      </c>
      <c r="AY384" s="255" t="s">
        <v>125</v>
      </c>
    </row>
    <row r="385" s="2" customFormat="1" ht="49.05" customHeight="1">
      <c r="A385" s="39"/>
      <c r="B385" s="40"/>
      <c r="C385" s="220" t="s">
        <v>692</v>
      </c>
      <c r="D385" s="220" t="s">
        <v>128</v>
      </c>
      <c r="E385" s="221" t="s">
        <v>1093</v>
      </c>
      <c r="F385" s="222" t="s">
        <v>1094</v>
      </c>
      <c r="G385" s="223" t="s">
        <v>325</v>
      </c>
      <c r="H385" s="224">
        <v>40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41</v>
      </c>
      <c r="O385" s="92"/>
      <c r="P385" s="230">
        <f>O385*H385</f>
        <v>0</v>
      </c>
      <c r="Q385" s="230">
        <v>0.16849</v>
      </c>
      <c r="R385" s="230">
        <f>Q385*H385</f>
        <v>6.7396000000000003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147</v>
      </c>
      <c r="AT385" s="232" t="s">
        <v>128</v>
      </c>
      <c r="AU385" s="232" t="s">
        <v>86</v>
      </c>
      <c r="AY385" s="18" t="s">
        <v>125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84</v>
      </c>
      <c r="BK385" s="233">
        <f>ROUND(I385*H385,2)</f>
        <v>0</v>
      </c>
      <c r="BL385" s="18" t="s">
        <v>147</v>
      </c>
      <c r="BM385" s="232" t="s">
        <v>1095</v>
      </c>
    </row>
    <row r="386" s="13" customFormat="1">
      <c r="A386" s="13"/>
      <c r="B386" s="234"/>
      <c r="C386" s="235"/>
      <c r="D386" s="236" t="s">
        <v>134</v>
      </c>
      <c r="E386" s="237" t="s">
        <v>1</v>
      </c>
      <c r="F386" s="238" t="s">
        <v>1096</v>
      </c>
      <c r="G386" s="235"/>
      <c r="H386" s="237" t="s">
        <v>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134</v>
      </c>
      <c r="AU386" s="244" t="s">
        <v>86</v>
      </c>
      <c r="AV386" s="13" t="s">
        <v>84</v>
      </c>
      <c r="AW386" s="13" t="s">
        <v>32</v>
      </c>
      <c r="AX386" s="13" t="s">
        <v>76</v>
      </c>
      <c r="AY386" s="244" t="s">
        <v>125</v>
      </c>
    </row>
    <row r="387" s="14" customFormat="1">
      <c r="A387" s="14"/>
      <c r="B387" s="245"/>
      <c r="C387" s="246"/>
      <c r="D387" s="236" t="s">
        <v>134</v>
      </c>
      <c r="E387" s="247" t="s">
        <v>1</v>
      </c>
      <c r="F387" s="248" t="s">
        <v>441</v>
      </c>
      <c r="G387" s="246"/>
      <c r="H387" s="249">
        <v>40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134</v>
      </c>
      <c r="AU387" s="255" t="s">
        <v>86</v>
      </c>
      <c r="AV387" s="14" t="s">
        <v>86</v>
      </c>
      <c r="AW387" s="14" t="s">
        <v>32</v>
      </c>
      <c r="AX387" s="14" t="s">
        <v>84</v>
      </c>
      <c r="AY387" s="255" t="s">
        <v>125</v>
      </c>
    </row>
    <row r="388" s="2" customFormat="1" ht="49.05" customHeight="1">
      <c r="A388" s="39"/>
      <c r="B388" s="40"/>
      <c r="C388" s="220" t="s">
        <v>697</v>
      </c>
      <c r="D388" s="220" t="s">
        <v>128</v>
      </c>
      <c r="E388" s="221" t="s">
        <v>1097</v>
      </c>
      <c r="F388" s="222" t="s">
        <v>1098</v>
      </c>
      <c r="G388" s="223" t="s">
        <v>325</v>
      </c>
      <c r="H388" s="224">
        <v>115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41</v>
      </c>
      <c r="O388" s="92"/>
      <c r="P388" s="230">
        <f>O388*H388</f>
        <v>0</v>
      </c>
      <c r="Q388" s="230">
        <v>0.1295</v>
      </c>
      <c r="R388" s="230">
        <f>Q388*H388</f>
        <v>14.8925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147</v>
      </c>
      <c r="AT388" s="232" t="s">
        <v>128</v>
      </c>
      <c r="AU388" s="232" t="s">
        <v>86</v>
      </c>
      <c r="AY388" s="18" t="s">
        <v>125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84</v>
      </c>
      <c r="BK388" s="233">
        <f>ROUND(I388*H388,2)</f>
        <v>0</v>
      </c>
      <c r="BL388" s="18" t="s">
        <v>147</v>
      </c>
      <c r="BM388" s="232" t="s">
        <v>1099</v>
      </c>
    </row>
    <row r="389" s="13" customFormat="1">
      <c r="A389" s="13"/>
      <c r="B389" s="234"/>
      <c r="C389" s="235"/>
      <c r="D389" s="236" t="s">
        <v>134</v>
      </c>
      <c r="E389" s="237" t="s">
        <v>1</v>
      </c>
      <c r="F389" s="238" t="s">
        <v>1100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134</v>
      </c>
      <c r="AU389" s="244" t="s">
        <v>86</v>
      </c>
      <c r="AV389" s="13" t="s">
        <v>84</v>
      </c>
      <c r="AW389" s="13" t="s">
        <v>32</v>
      </c>
      <c r="AX389" s="13" t="s">
        <v>76</v>
      </c>
      <c r="AY389" s="244" t="s">
        <v>125</v>
      </c>
    </row>
    <row r="390" s="14" customFormat="1">
      <c r="A390" s="14"/>
      <c r="B390" s="245"/>
      <c r="C390" s="246"/>
      <c r="D390" s="236" t="s">
        <v>134</v>
      </c>
      <c r="E390" s="247" t="s">
        <v>1</v>
      </c>
      <c r="F390" s="248" t="s">
        <v>1101</v>
      </c>
      <c r="G390" s="246"/>
      <c r="H390" s="249">
        <v>115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134</v>
      </c>
      <c r="AU390" s="255" t="s">
        <v>86</v>
      </c>
      <c r="AV390" s="14" t="s">
        <v>86</v>
      </c>
      <c r="AW390" s="14" t="s">
        <v>32</v>
      </c>
      <c r="AX390" s="14" t="s">
        <v>84</v>
      </c>
      <c r="AY390" s="255" t="s">
        <v>125</v>
      </c>
    </row>
    <row r="391" s="2" customFormat="1" ht="16.5" customHeight="1">
      <c r="A391" s="39"/>
      <c r="B391" s="40"/>
      <c r="C391" s="270" t="s">
        <v>702</v>
      </c>
      <c r="D391" s="270" t="s">
        <v>274</v>
      </c>
      <c r="E391" s="271" t="s">
        <v>1102</v>
      </c>
      <c r="F391" s="272" t="s">
        <v>1103</v>
      </c>
      <c r="G391" s="273" t="s">
        <v>325</v>
      </c>
      <c r="H391" s="274">
        <v>158.09999999999999</v>
      </c>
      <c r="I391" s="275"/>
      <c r="J391" s="276">
        <f>ROUND(I391*H391,2)</f>
        <v>0</v>
      </c>
      <c r="K391" s="277"/>
      <c r="L391" s="278"/>
      <c r="M391" s="279" t="s">
        <v>1</v>
      </c>
      <c r="N391" s="280" t="s">
        <v>41</v>
      </c>
      <c r="O391" s="92"/>
      <c r="P391" s="230">
        <f>O391*H391</f>
        <v>0</v>
      </c>
      <c r="Q391" s="230">
        <v>0.056120000000000003</v>
      </c>
      <c r="R391" s="230">
        <f>Q391*H391</f>
        <v>8.8725719999999999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172</v>
      </c>
      <c r="AT391" s="232" t="s">
        <v>274</v>
      </c>
      <c r="AU391" s="232" t="s">
        <v>86</v>
      </c>
      <c r="AY391" s="18" t="s">
        <v>125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147</v>
      </c>
      <c r="BM391" s="232" t="s">
        <v>1104</v>
      </c>
    </row>
    <row r="392" s="13" customFormat="1">
      <c r="A392" s="13"/>
      <c r="B392" s="234"/>
      <c r="C392" s="235"/>
      <c r="D392" s="236" t="s">
        <v>134</v>
      </c>
      <c r="E392" s="237" t="s">
        <v>1</v>
      </c>
      <c r="F392" s="238" t="s">
        <v>1105</v>
      </c>
      <c r="G392" s="235"/>
      <c r="H392" s="237" t="s">
        <v>1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134</v>
      </c>
      <c r="AU392" s="244" t="s">
        <v>86</v>
      </c>
      <c r="AV392" s="13" t="s">
        <v>84</v>
      </c>
      <c r="AW392" s="13" t="s">
        <v>32</v>
      </c>
      <c r="AX392" s="13" t="s">
        <v>76</v>
      </c>
      <c r="AY392" s="244" t="s">
        <v>125</v>
      </c>
    </row>
    <row r="393" s="14" customFormat="1">
      <c r="A393" s="14"/>
      <c r="B393" s="245"/>
      <c r="C393" s="246"/>
      <c r="D393" s="236" t="s">
        <v>134</v>
      </c>
      <c r="E393" s="247" t="s">
        <v>1</v>
      </c>
      <c r="F393" s="248" t="s">
        <v>1106</v>
      </c>
      <c r="G393" s="246"/>
      <c r="H393" s="249">
        <v>155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134</v>
      </c>
      <c r="AU393" s="255" t="s">
        <v>86</v>
      </c>
      <c r="AV393" s="14" t="s">
        <v>86</v>
      </c>
      <c r="AW393" s="14" t="s">
        <v>32</v>
      </c>
      <c r="AX393" s="14" t="s">
        <v>84</v>
      </c>
      <c r="AY393" s="255" t="s">
        <v>125</v>
      </c>
    </row>
    <row r="394" s="14" customFormat="1">
      <c r="A394" s="14"/>
      <c r="B394" s="245"/>
      <c r="C394" s="246"/>
      <c r="D394" s="236" t="s">
        <v>134</v>
      </c>
      <c r="E394" s="246"/>
      <c r="F394" s="248" t="s">
        <v>1107</v>
      </c>
      <c r="G394" s="246"/>
      <c r="H394" s="249">
        <v>158.09999999999999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134</v>
      </c>
      <c r="AU394" s="255" t="s">
        <v>86</v>
      </c>
      <c r="AV394" s="14" t="s">
        <v>86</v>
      </c>
      <c r="AW394" s="14" t="s">
        <v>4</v>
      </c>
      <c r="AX394" s="14" t="s">
        <v>84</v>
      </c>
      <c r="AY394" s="255" t="s">
        <v>125</v>
      </c>
    </row>
    <row r="395" s="2" customFormat="1" ht="44.25" customHeight="1">
      <c r="A395" s="39"/>
      <c r="B395" s="40"/>
      <c r="C395" s="220" t="s">
        <v>707</v>
      </c>
      <c r="D395" s="220" t="s">
        <v>128</v>
      </c>
      <c r="E395" s="221" t="s">
        <v>1108</v>
      </c>
      <c r="F395" s="222" t="s">
        <v>1109</v>
      </c>
      <c r="G395" s="223" t="s">
        <v>325</v>
      </c>
      <c r="H395" s="224">
        <v>120</v>
      </c>
      <c r="I395" s="225"/>
      <c r="J395" s="226">
        <f>ROUND(I395*H395,2)</f>
        <v>0</v>
      </c>
      <c r="K395" s="227"/>
      <c r="L395" s="45"/>
      <c r="M395" s="228" t="s">
        <v>1</v>
      </c>
      <c r="N395" s="229" t="s">
        <v>41</v>
      </c>
      <c r="O395" s="92"/>
      <c r="P395" s="230">
        <f>O395*H395</f>
        <v>0</v>
      </c>
      <c r="Q395" s="230">
        <v>0.10095</v>
      </c>
      <c r="R395" s="230">
        <f>Q395*H395</f>
        <v>12.113999999999999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147</v>
      </c>
      <c r="AT395" s="232" t="s">
        <v>128</v>
      </c>
      <c r="AU395" s="232" t="s">
        <v>86</v>
      </c>
      <c r="AY395" s="18" t="s">
        <v>125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84</v>
      </c>
      <c r="BK395" s="233">
        <f>ROUND(I395*H395,2)</f>
        <v>0</v>
      </c>
      <c r="BL395" s="18" t="s">
        <v>147</v>
      </c>
      <c r="BM395" s="232" t="s">
        <v>1110</v>
      </c>
    </row>
    <row r="396" s="14" customFormat="1">
      <c r="A396" s="14"/>
      <c r="B396" s="245"/>
      <c r="C396" s="246"/>
      <c r="D396" s="236" t="s">
        <v>134</v>
      </c>
      <c r="E396" s="247" t="s">
        <v>1</v>
      </c>
      <c r="F396" s="248" t="s">
        <v>822</v>
      </c>
      <c r="G396" s="246"/>
      <c r="H396" s="249">
        <v>120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134</v>
      </c>
      <c r="AU396" s="255" t="s">
        <v>86</v>
      </c>
      <c r="AV396" s="14" t="s">
        <v>86</v>
      </c>
      <c r="AW396" s="14" t="s">
        <v>32</v>
      </c>
      <c r="AX396" s="14" t="s">
        <v>84</v>
      </c>
      <c r="AY396" s="255" t="s">
        <v>125</v>
      </c>
    </row>
    <row r="397" s="2" customFormat="1" ht="16.5" customHeight="1">
      <c r="A397" s="39"/>
      <c r="B397" s="40"/>
      <c r="C397" s="270" t="s">
        <v>712</v>
      </c>
      <c r="D397" s="270" t="s">
        <v>274</v>
      </c>
      <c r="E397" s="271" t="s">
        <v>1111</v>
      </c>
      <c r="F397" s="272" t="s">
        <v>1112</v>
      </c>
      <c r="G397" s="273" t="s">
        <v>325</v>
      </c>
      <c r="H397" s="274">
        <v>122.40000000000001</v>
      </c>
      <c r="I397" s="275"/>
      <c r="J397" s="276">
        <f>ROUND(I397*H397,2)</f>
        <v>0</v>
      </c>
      <c r="K397" s="277"/>
      <c r="L397" s="278"/>
      <c r="M397" s="279" t="s">
        <v>1</v>
      </c>
      <c r="N397" s="280" t="s">
        <v>41</v>
      </c>
      <c r="O397" s="92"/>
      <c r="P397" s="230">
        <f>O397*H397</f>
        <v>0</v>
      </c>
      <c r="Q397" s="230">
        <v>0.028000000000000001</v>
      </c>
      <c r="R397" s="230">
        <f>Q397*H397</f>
        <v>3.4272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172</v>
      </c>
      <c r="AT397" s="232" t="s">
        <v>274</v>
      </c>
      <c r="AU397" s="232" t="s">
        <v>86</v>
      </c>
      <c r="AY397" s="18" t="s">
        <v>125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84</v>
      </c>
      <c r="BK397" s="233">
        <f>ROUND(I397*H397,2)</f>
        <v>0</v>
      </c>
      <c r="BL397" s="18" t="s">
        <v>147</v>
      </c>
      <c r="BM397" s="232" t="s">
        <v>1113</v>
      </c>
    </row>
    <row r="398" s="14" customFormat="1">
      <c r="A398" s="14"/>
      <c r="B398" s="245"/>
      <c r="C398" s="246"/>
      <c r="D398" s="236" t="s">
        <v>134</v>
      </c>
      <c r="E398" s="247" t="s">
        <v>1</v>
      </c>
      <c r="F398" s="248" t="s">
        <v>822</v>
      </c>
      <c r="G398" s="246"/>
      <c r="H398" s="249">
        <v>120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134</v>
      </c>
      <c r="AU398" s="255" t="s">
        <v>86</v>
      </c>
      <c r="AV398" s="14" t="s">
        <v>86</v>
      </c>
      <c r="AW398" s="14" t="s">
        <v>32</v>
      </c>
      <c r="AX398" s="14" t="s">
        <v>84</v>
      </c>
      <c r="AY398" s="255" t="s">
        <v>125</v>
      </c>
    </row>
    <row r="399" s="14" customFormat="1">
      <c r="A399" s="14"/>
      <c r="B399" s="245"/>
      <c r="C399" s="246"/>
      <c r="D399" s="236" t="s">
        <v>134</v>
      </c>
      <c r="E399" s="246"/>
      <c r="F399" s="248" t="s">
        <v>1114</v>
      </c>
      <c r="G399" s="246"/>
      <c r="H399" s="249">
        <v>122.40000000000001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134</v>
      </c>
      <c r="AU399" s="255" t="s">
        <v>86</v>
      </c>
      <c r="AV399" s="14" t="s">
        <v>86</v>
      </c>
      <c r="AW399" s="14" t="s">
        <v>4</v>
      </c>
      <c r="AX399" s="14" t="s">
        <v>84</v>
      </c>
      <c r="AY399" s="255" t="s">
        <v>125</v>
      </c>
    </row>
    <row r="400" s="2" customFormat="1" ht="16.5" customHeight="1">
      <c r="A400" s="39"/>
      <c r="B400" s="40"/>
      <c r="C400" s="220" t="s">
        <v>718</v>
      </c>
      <c r="D400" s="220" t="s">
        <v>128</v>
      </c>
      <c r="E400" s="221" t="s">
        <v>741</v>
      </c>
      <c r="F400" s="222" t="s">
        <v>742</v>
      </c>
      <c r="G400" s="223" t="s">
        <v>334</v>
      </c>
      <c r="H400" s="224">
        <v>12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41</v>
      </c>
      <c r="O400" s="92"/>
      <c r="P400" s="230">
        <f>O400*H400</f>
        <v>0</v>
      </c>
      <c r="Q400" s="230">
        <v>0</v>
      </c>
      <c r="R400" s="230">
        <f>Q400*H400</f>
        <v>0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147</v>
      </c>
      <c r="AT400" s="232" t="s">
        <v>128</v>
      </c>
      <c r="AU400" s="232" t="s">
        <v>86</v>
      </c>
      <c r="AY400" s="18" t="s">
        <v>125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84</v>
      </c>
      <c r="BK400" s="233">
        <f>ROUND(I400*H400,2)</f>
        <v>0</v>
      </c>
      <c r="BL400" s="18" t="s">
        <v>147</v>
      </c>
      <c r="BM400" s="232" t="s">
        <v>1115</v>
      </c>
    </row>
    <row r="401" s="13" customFormat="1">
      <c r="A401" s="13"/>
      <c r="B401" s="234"/>
      <c r="C401" s="235"/>
      <c r="D401" s="236" t="s">
        <v>134</v>
      </c>
      <c r="E401" s="237" t="s">
        <v>1</v>
      </c>
      <c r="F401" s="238" t="s">
        <v>744</v>
      </c>
      <c r="G401" s="235"/>
      <c r="H401" s="237" t="s">
        <v>1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134</v>
      </c>
      <c r="AU401" s="244" t="s">
        <v>86</v>
      </c>
      <c r="AV401" s="13" t="s">
        <v>84</v>
      </c>
      <c r="AW401" s="13" t="s">
        <v>32</v>
      </c>
      <c r="AX401" s="13" t="s">
        <v>76</v>
      </c>
      <c r="AY401" s="244" t="s">
        <v>125</v>
      </c>
    </row>
    <row r="402" s="14" customFormat="1">
      <c r="A402" s="14"/>
      <c r="B402" s="245"/>
      <c r="C402" s="246"/>
      <c r="D402" s="236" t="s">
        <v>134</v>
      </c>
      <c r="E402" s="247" t="s">
        <v>1</v>
      </c>
      <c r="F402" s="248" t="s">
        <v>159</v>
      </c>
      <c r="G402" s="246"/>
      <c r="H402" s="249">
        <v>6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134</v>
      </c>
      <c r="AU402" s="255" t="s">
        <v>86</v>
      </c>
      <c r="AV402" s="14" t="s">
        <v>86</v>
      </c>
      <c r="AW402" s="14" t="s">
        <v>32</v>
      </c>
      <c r="AX402" s="14" t="s">
        <v>76</v>
      </c>
      <c r="AY402" s="255" t="s">
        <v>125</v>
      </c>
    </row>
    <row r="403" s="13" customFormat="1">
      <c r="A403" s="13"/>
      <c r="B403" s="234"/>
      <c r="C403" s="235"/>
      <c r="D403" s="236" t="s">
        <v>134</v>
      </c>
      <c r="E403" s="237" t="s">
        <v>1</v>
      </c>
      <c r="F403" s="238" t="s">
        <v>745</v>
      </c>
      <c r="G403" s="235"/>
      <c r="H403" s="237" t="s">
        <v>1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134</v>
      </c>
      <c r="AU403" s="244" t="s">
        <v>86</v>
      </c>
      <c r="AV403" s="13" t="s">
        <v>84</v>
      </c>
      <c r="AW403" s="13" t="s">
        <v>32</v>
      </c>
      <c r="AX403" s="13" t="s">
        <v>76</v>
      </c>
      <c r="AY403" s="244" t="s">
        <v>125</v>
      </c>
    </row>
    <row r="404" s="14" customFormat="1">
      <c r="A404" s="14"/>
      <c r="B404" s="245"/>
      <c r="C404" s="246"/>
      <c r="D404" s="236" t="s">
        <v>134</v>
      </c>
      <c r="E404" s="247" t="s">
        <v>1</v>
      </c>
      <c r="F404" s="248" t="s">
        <v>159</v>
      </c>
      <c r="G404" s="246"/>
      <c r="H404" s="249">
        <v>6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134</v>
      </c>
      <c r="AU404" s="255" t="s">
        <v>86</v>
      </c>
      <c r="AV404" s="14" t="s">
        <v>86</v>
      </c>
      <c r="AW404" s="14" t="s">
        <v>32</v>
      </c>
      <c r="AX404" s="14" t="s">
        <v>76</v>
      </c>
      <c r="AY404" s="255" t="s">
        <v>125</v>
      </c>
    </row>
    <row r="405" s="15" customFormat="1">
      <c r="A405" s="15"/>
      <c r="B405" s="259"/>
      <c r="C405" s="260"/>
      <c r="D405" s="236" t="s">
        <v>134</v>
      </c>
      <c r="E405" s="261" t="s">
        <v>1</v>
      </c>
      <c r="F405" s="262" t="s">
        <v>235</v>
      </c>
      <c r="G405" s="260"/>
      <c r="H405" s="263">
        <v>12</v>
      </c>
      <c r="I405" s="264"/>
      <c r="J405" s="260"/>
      <c r="K405" s="260"/>
      <c r="L405" s="265"/>
      <c r="M405" s="266"/>
      <c r="N405" s="267"/>
      <c r="O405" s="267"/>
      <c r="P405" s="267"/>
      <c r="Q405" s="267"/>
      <c r="R405" s="267"/>
      <c r="S405" s="267"/>
      <c r="T405" s="26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9" t="s">
        <v>134</v>
      </c>
      <c r="AU405" s="269" t="s">
        <v>86</v>
      </c>
      <c r="AV405" s="15" t="s">
        <v>147</v>
      </c>
      <c r="AW405" s="15" t="s">
        <v>32</v>
      </c>
      <c r="AX405" s="15" t="s">
        <v>84</v>
      </c>
      <c r="AY405" s="269" t="s">
        <v>125</v>
      </c>
    </row>
    <row r="406" s="2" customFormat="1" ht="49.05" customHeight="1">
      <c r="A406" s="39"/>
      <c r="B406" s="40"/>
      <c r="C406" s="220" t="s">
        <v>723</v>
      </c>
      <c r="D406" s="220" t="s">
        <v>128</v>
      </c>
      <c r="E406" s="221" t="s">
        <v>1116</v>
      </c>
      <c r="F406" s="222" t="s">
        <v>1117</v>
      </c>
      <c r="G406" s="223" t="s">
        <v>334</v>
      </c>
      <c r="H406" s="224">
        <v>1</v>
      </c>
      <c r="I406" s="225"/>
      <c r="J406" s="226">
        <f>ROUND(I406*H406,2)</f>
        <v>0</v>
      </c>
      <c r="K406" s="227"/>
      <c r="L406" s="45"/>
      <c r="M406" s="228" t="s">
        <v>1</v>
      </c>
      <c r="N406" s="229" t="s">
        <v>41</v>
      </c>
      <c r="O406" s="92"/>
      <c r="P406" s="230">
        <f>O406*H406</f>
        <v>0</v>
      </c>
      <c r="Q406" s="230">
        <v>0.14494000000000001</v>
      </c>
      <c r="R406" s="230">
        <f>Q406*H406</f>
        <v>0.14494000000000001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147</v>
      </c>
      <c r="AT406" s="232" t="s">
        <v>128</v>
      </c>
      <c r="AU406" s="232" t="s">
        <v>86</v>
      </c>
      <c r="AY406" s="18" t="s">
        <v>125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84</v>
      </c>
      <c r="BK406" s="233">
        <f>ROUND(I406*H406,2)</f>
        <v>0</v>
      </c>
      <c r="BL406" s="18" t="s">
        <v>147</v>
      </c>
      <c r="BM406" s="232" t="s">
        <v>1118</v>
      </c>
    </row>
    <row r="407" s="14" customFormat="1">
      <c r="A407" s="14"/>
      <c r="B407" s="245"/>
      <c r="C407" s="246"/>
      <c r="D407" s="236" t="s">
        <v>134</v>
      </c>
      <c r="E407" s="247" t="s">
        <v>1</v>
      </c>
      <c r="F407" s="248" t="s">
        <v>84</v>
      </c>
      <c r="G407" s="246"/>
      <c r="H407" s="249">
        <v>1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134</v>
      </c>
      <c r="AU407" s="255" t="s">
        <v>86</v>
      </c>
      <c r="AV407" s="14" t="s">
        <v>86</v>
      </c>
      <c r="AW407" s="14" t="s">
        <v>32</v>
      </c>
      <c r="AX407" s="14" t="s">
        <v>84</v>
      </c>
      <c r="AY407" s="255" t="s">
        <v>125</v>
      </c>
    </row>
    <row r="408" s="2" customFormat="1" ht="49.05" customHeight="1">
      <c r="A408" s="39"/>
      <c r="B408" s="40"/>
      <c r="C408" s="220" t="s">
        <v>728</v>
      </c>
      <c r="D408" s="220" t="s">
        <v>128</v>
      </c>
      <c r="E408" s="221" t="s">
        <v>1119</v>
      </c>
      <c r="F408" s="222" t="s">
        <v>1120</v>
      </c>
      <c r="G408" s="223" t="s">
        <v>334</v>
      </c>
      <c r="H408" s="224">
        <v>1</v>
      </c>
      <c r="I408" s="225"/>
      <c r="J408" s="226">
        <f>ROUND(I408*H408,2)</f>
        <v>0</v>
      </c>
      <c r="K408" s="227"/>
      <c r="L408" s="45"/>
      <c r="M408" s="228" t="s">
        <v>1</v>
      </c>
      <c r="N408" s="229" t="s">
        <v>41</v>
      </c>
      <c r="O408" s="92"/>
      <c r="P408" s="230">
        <f>O408*H408</f>
        <v>0</v>
      </c>
      <c r="Q408" s="230">
        <v>0.14494000000000001</v>
      </c>
      <c r="R408" s="230">
        <f>Q408*H408</f>
        <v>0.14494000000000001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147</v>
      </c>
      <c r="AT408" s="232" t="s">
        <v>128</v>
      </c>
      <c r="AU408" s="232" t="s">
        <v>86</v>
      </c>
      <c r="AY408" s="18" t="s">
        <v>125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84</v>
      </c>
      <c r="BK408" s="233">
        <f>ROUND(I408*H408,2)</f>
        <v>0</v>
      </c>
      <c r="BL408" s="18" t="s">
        <v>147</v>
      </c>
      <c r="BM408" s="232" t="s">
        <v>1121</v>
      </c>
    </row>
    <row r="409" s="14" customFormat="1">
      <c r="A409" s="14"/>
      <c r="B409" s="245"/>
      <c r="C409" s="246"/>
      <c r="D409" s="236" t="s">
        <v>134</v>
      </c>
      <c r="E409" s="247" t="s">
        <v>1</v>
      </c>
      <c r="F409" s="248" t="s">
        <v>84</v>
      </c>
      <c r="G409" s="246"/>
      <c r="H409" s="249">
        <v>1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134</v>
      </c>
      <c r="AU409" s="255" t="s">
        <v>86</v>
      </c>
      <c r="AV409" s="14" t="s">
        <v>86</v>
      </c>
      <c r="AW409" s="14" t="s">
        <v>32</v>
      </c>
      <c r="AX409" s="14" t="s">
        <v>84</v>
      </c>
      <c r="AY409" s="255" t="s">
        <v>125</v>
      </c>
    </row>
    <row r="410" s="2" customFormat="1" ht="49.05" customHeight="1">
      <c r="A410" s="39"/>
      <c r="B410" s="40"/>
      <c r="C410" s="220" t="s">
        <v>680</v>
      </c>
      <c r="D410" s="220" t="s">
        <v>128</v>
      </c>
      <c r="E410" s="221" t="s">
        <v>1122</v>
      </c>
      <c r="F410" s="222" t="s">
        <v>1123</v>
      </c>
      <c r="G410" s="223" t="s">
        <v>334</v>
      </c>
      <c r="H410" s="224">
        <v>1</v>
      </c>
      <c r="I410" s="225"/>
      <c r="J410" s="226">
        <f>ROUND(I410*H410,2)</f>
        <v>0</v>
      </c>
      <c r="K410" s="227"/>
      <c r="L410" s="45"/>
      <c r="M410" s="228" t="s">
        <v>1</v>
      </c>
      <c r="N410" s="229" t="s">
        <v>41</v>
      </c>
      <c r="O410" s="92"/>
      <c r="P410" s="230">
        <f>O410*H410</f>
        <v>0</v>
      </c>
      <c r="Q410" s="230">
        <v>0.14494000000000001</v>
      </c>
      <c r="R410" s="230">
        <f>Q410*H410</f>
        <v>0.14494000000000001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147</v>
      </c>
      <c r="AT410" s="232" t="s">
        <v>128</v>
      </c>
      <c r="AU410" s="232" t="s">
        <v>86</v>
      </c>
      <c r="AY410" s="18" t="s">
        <v>125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84</v>
      </c>
      <c r="BK410" s="233">
        <f>ROUND(I410*H410,2)</f>
        <v>0</v>
      </c>
      <c r="BL410" s="18" t="s">
        <v>147</v>
      </c>
      <c r="BM410" s="232" t="s">
        <v>1124</v>
      </c>
    </row>
    <row r="411" s="14" customFormat="1">
      <c r="A411" s="14"/>
      <c r="B411" s="245"/>
      <c r="C411" s="246"/>
      <c r="D411" s="236" t="s">
        <v>134</v>
      </c>
      <c r="E411" s="247" t="s">
        <v>1</v>
      </c>
      <c r="F411" s="248" t="s">
        <v>84</v>
      </c>
      <c r="G411" s="246"/>
      <c r="H411" s="249">
        <v>1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134</v>
      </c>
      <c r="AU411" s="255" t="s">
        <v>86</v>
      </c>
      <c r="AV411" s="14" t="s">
        <v>86</v>
      </c>
      <c r="AW411" s="14" t="s">
        <v>32</v>
      </c>
      <c r="AX411" s="14" t="s">
        <v>84</v>
      </c>
      <c r="AY411" s="255" t="s">
        <v>125</v>
      </c>
    </row>
    <row r="412" s="2" customFormat="1" ht="24.15" customHeight="1">
      <c r="A412" s="39"/>
      <c r="B412" s="40"/>
      <c r="C412" s="220" t="s">
        <v>736</v>
      </c>
      <c r="D412" s="220" t="s">
        <v>128</v>
      </c>
      <c r="E412" s="221" t="s">
        <v>1125</v>
      </c>
      <c r="F412" s="222" t="s">
        <v>1126</v>
      </c>
      <c r="G412" s="223" t="s">
        <v>334</v>
      </c>
      <c r="H412" s="224">
        <v>3</v>
      </c>
      <c r="I412" s="225"/>
      <c r="J412" s="226">
        <f>ROUND(I412*H412,2)</f>
        <v>0</v>
      </c>
      <c r="K412" s="227"/>
      <c r="L412" s="45"/>
      <c r="M412" s="228" t="s">
        <v>1</v>
      </c>
      <c r="N412" s="229" t="s">
        <v>41</v>
      </c>
      <c r="O412" s="92"/>
      <c r="P412" s="230">
        <f>O412*H412</f>
        <v>0</v>
      </c>
      <c r="Q412" s="230">
        <v>0.00080000000000000004</v>
      </c>
      <c r="R412" s="230">
        <f>Q412*H412</f>
        <v>0.0024000000000000002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147</v>
      </c>
      <c r="AT412" s="232" t="s">
        <v>128</v>
      </c>
      <c r="AU412" s="232" t="s">
        <v>86</v>
      </c>
      <c r="AY412" s="18" t="s">
        <v>125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84</v>
      </c>
      <c r="BK412" s="233">
        <f>ROUND(I412*H412,2)</f>
        <v>0</v>
      </c>
      <c r="BL412" s="18" t="s">
        <v>147</v>
      </c>
      <c r="BM412" s="232" t="s">
        <v>1127</v>
      </c>
    </row>
    <row r="413" s="14" customFormat="1">
      <c r="A413" s="14"/>
      <c r="B413" s="245"/>
      <c r="C413" s="246"/>
      <c r="D413" s="236" t="s">
        <v>134</v>
      </c>
      <c r="E413" s="247" t="s">
        <v>1</v>
      </c>
      <c r="F413" s="248" t="s">
        <v>141</v>
      </c>
      <c r="G413" s="246"/>
      <c r="H413" s="249">
        <v>3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134</v>
      </c>
      <c r="AU413" s="255" t="s">
        <v>86</v>
      </c>
      <c r="AV413" s="14" t="s">
        <v>86</v>
      </c>
      <c r="AW413" s="14" t="s">
        <v>32</v>
      </c>
      <c r="AX413" s="14" t="s">
        <v>84</v>
      </c>
      <c r="AY413" s="255" t="s">
        <v>125</v>
      </c>
    </row>
    <row r="414" s="2" customFormat="1" ht="16.5" customHeight="1">
      <c r="A414" s="39"/>
      <c r="B414" s="40"/>
      <c r="C414" s="270" t="s">
        <v>740</v>
      </c>
      <c r="D414" s="270" t="s">
        <v>274</v>
      </c>
      <c r="E414" s="271" t="s">
        <v>1128</v>
      </c>
      <c r="F414" s="272" t="s">
        <v>1129</v>
      </c>
      <c r="G414" s="273" t="s">
        <v>334</v>
      </c>
      <c r="H414" s="274">
        <v>3</v>
      </c>
      <c r="I414" s="275"/>
      <c r="J414" s="276">
        <f>ROUND(I414*H414,2)</f>
        <v>0</v>
      </c>
      <c r="K414" s="277"/>
      <c r="L414" s="278"/>
      <c r="M414" s="279" t="s">
        <v>1</v>
      </c>
      <c r="N414" s="280" t="s">
        <v>41</v>
      </c>
      <c r="O414" s="92"/>
      <c r="P414" s="230">
        <f>O414*H414</f>
        <v>0</v>
      </c>
      <c r="Q414" s="230">
        <v>0.0060000000000000001</v>
      </c>
      <c r="R414" s="230">
        <f>Q414*H414</f>
        <v>0.018000000000000002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172</v>
      </c>
      <c r="AT414" s="232" t="s">
        <v>274</v>
      </c>
      <c r="AU414" s="232" t="s">
        <v>86</v>
      </c>
      <c r="AY414" s="18" t="s">
        <v>125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147</v>
      </c>
      <c r="BM414" s="232" t="s">
        <v>1130</v>
      </c>
    </row>
    <row r="415" s="14" customFormat="1">
      <c r="A415" s="14"/>
      <c r="B415" s="245"/>
      <c r="C415" s="246"/>
      <c r="D415" s="236" t="s">
        <v>134</v>
      </c>
      <c r="E415" s="247" t="s">
        <v>1</v>
      </c>
      <c r="F415" s="248" t="s">
        <v>141</v>
      </c>
      <c r="G415" s="246"/>
      <c r="H415" s="249">
        <v>3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134</v>
      </c>
      <c r="AU415" s="255" t="s">
        <v>86</v>
      </c>
      <c r="AV415" s="14" t="s">
        <v>86</v>
      </c>
      <c r="AW415" s="14" t="s">
        <v>32</v>
      </c>
      <c r="AX415" s="14" t="s">
        <v>84</v>
      </c>
      <c r="AY415" s="255" t="s">
        <v>125</v>
      </c>
    </row>
    <row r="416" s="2" customFormat="1" ht="21.75" customHeight="1">
      <c r="A416" s="39"/>
      <c r="B416" s="40"/>
      <c r="C416" s="220" t="s">
        <v>747</v>
      </c>
      <c r="D416" s="220" t="s">
        <v>128</v>
      </c>
      <c r="E416" s="221" t="s">
        <v>1131</v>
      </c>
      <c r="F416" s="222" t="s">
        <v>1132</v>
      </c>
      <c r="G416" s="223" t="s">
        <v>334</v>
      </c>
      <c r="H416" s="224">
        <v>8</v>
      </c>
      <c r="I416" s="225"/>
      <c r="J416" s="226">
        <f>ROUND(I416*H416,2)</f>
        <v>0</v>
      </c>
      <c r="K416" s="227"/>
      <c r="L416" s="45"/>
      <c r="M416" s="228" t="s">
        <v>1</v>
      </c>
      <c r="N416" s="229" t="s">
        <v>41</v>
      </c>
      <c r="O416" s="92"/>
      <c r="P416" s="230">
        <f>O416*H416</f>
        <v>0</v>
      </c>
      <c r="Q416" s="230">
        <v>0.35743999999999998</v>
      </c>
      <c r="R416" s="230">
        <f>Q416*H416</f>
        <v>2.8595199999999998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147</v>
      </c>
      <c r="AT416" s="232" t="s">
        <v>128</v>
      </c>
      <c r="AU416" s="232" t="s">
        <v>86</v>
      </c>
      <c r="AY416" s="18" t="s">
        <v>125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84</v>
      </c>
      <c r="BK416" s="233">
        <f>ROUND(I416*H416,2)</f>
        <v>0</v>
      </c>
      <c r="BL416" s="18" t="s">
        <v>147</v>
      </c>
      <c r="BM416" s="232" t="s">
        <v>1133</v>
      </c>
    </row>
    <row r="417" s="14" customFormat="1">
      <c r="A417" s="14"/>
      <c r="B417" s="245"/>
      <c r="C417" s="246"/>
      <c r="D417" s="236" t="s">
        <v>134</v>
      </c>
      <c r="E417" s="247" t="s">
        <v>1</v>
      </c>
      <c r="F417" s="248" t="s">
        <v>172</v>
      </c>
      <c r="G417" s="246"/>
      <c r="H417" s="249">
        <v>8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134</v>
      </c>
      <c r="AU417" s="255" t="s">
        <v>86</v>
      </c>
      <c r="AV417" s="14" t="s">
        <v>86</v>
      </c>
      <c r="AW417" s="14" t="s">
        <v>32</v>
      </c>
      <c r="AX417" s="14" t="s">
        <v>84</v>
      </c>
      <c r="AY417" s="255" t="s">
        <v>125</v>
      </c>
    </row>
    <row r="418" s="2" customFormat="1" ht="24.15" customHeight="1">
      <c r="A418" s="39"/>
      <c r="B418" s="40"/>
      <c r="C418" s="270" t="s">
        <v>754</v>
      </c>
      <c r="D418" s="270" t="s">
        <v>274</v>
      </c>
      <c r="E418" s="271" t="s">
        <v>1134</v>
      </c>
      <c r="F418" s="272" t="s">
        <v>1135</v>
      </c>
      <c r="G418" s="273" t="s">
        <v>334</v>
      </c>
      <c r="H418" s="274">
        <v>8</v>
      </c>
      <c r="I418" s="275"/>
      <c r="J418" s="276">
        <f>ROUND(I418*H418,2)</f>
        <v>0</v>
      </c>
      <c r="K418" s="277"/>
      <c r="L418" s="278"/>
      <c r="M418" s="279" t="s">
        <v>1</v>
      </c>
      <c r="N418" s="280" t="s">
        <v>41</v>
      </c>
      <c r="O418" s="92"/>
      <c r="P418" s="230">
        <f>O418*H418</f>
        <v>0</v>
      </c>
      <c r="Q418" s="230">
        <v>0.056599999999999998</v>
      </c>
      <c r="R418" s="230">
        <f>Q418*H418</f>
        <v>0.45279999999999998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172</v>
      </c>
      <c r="AT418" s="232" t="s">
        <v>274</v>
      </c>
      <c r="AU418" s="232" t="s">
        <v>86</v>
      </c>
      <c r="AY418" s="18" t="s">
        <v>125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84</v>
      </c>
      <c r="BK418" s="233">
        <f>ROUND(I418*H418,2)</f>
        <v>0</v>
      </c>
      <c r="BL418" s="18" t="s">
        <v>147</v>
      </c>
      <c r="BM418" s="232" t="s">
        <v>1136</v>
      </c>
    </row>
    <row r="419" s="14" customFormat="1">
      <c r="A419" s="14"/>
      <c r="B419" s="245"/>
      <c r="C419" s="246"/>
      <c r="D419" s="236" t="s">
        <v>134</v>
      </c>
      <c r="E419" s="247" t="s">
        <v>1</v>
      </c>
      <c r="F419" s="248" t="s">
        <v>172</v>
      </c>
      <c r="G419" s="246"/>
      <c r="H419" s="249">
        <v>8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134</v>
      </c>
      <c r="AU419" s="255" t="s">
        <v>86</v>
      </c>
      <c r="AV419" s="14" t="s">
        <v>86</v>
      </c>
      <c r="AW419" s="14" t="s">
        <v>32</v>
      </c>
      <c r="AX419" s="14" t="s">
        <v>84</v>
      </c>
      <c r="AY419" s="255" t="s">
        <v>125</v>
      </c>
    </row>
    <row r="420" s="2" customFormat="1" ht="24.15" customHeight="1">
      <c r="A420" s="39"/>
      <c r="B420" s="40"/>
      <c r="C420" s="220" t="s">
        <v>759</v>
      </c>
      <c r="D420" s="220" t="s">
        <v>128</v>
      </c>
      <c r="E420" s="221" t="s">
        <v>1137</v>
      </c>
      <c r="F420" s="222" t="s">
        <v>1138</v>
      </c>
      <c r="G420" s="223" t="s">
        <v>334</v>
      </c>
      <c r="H420" s="224">
        <v>2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0.0011999999999999999</v>
      </c>
      <c r="R420" s="230">
        <f>Q420*H420</f>
        <v>0.0023999999999999998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147</v>
      </c>
      <c r="AT420" s="232" t="s">
        <v>128</v>
      </c>
      <c r="AU420" s="232" t="s">
        <v>86</v>
      </c>
      <c r="AY420" s="18" t="s">
        <v>125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84</v>
      </c>
      <c r="BK420" s="233">
        <f>ROUND(I420*H420,2)</f>
        <v>0</v>
      </c>
      <c r="BL420" s="18" t="s">
        <v>147</v>
      </c>
      <c r="BM420" s="232" t="s">
        <v>1139</v>
      </c>
    </row>
    <row r="421" s="14" customFormat="1">
      <c r="A421" s="14"/>
      <c r="B421" s="245"/>
      <c r="C421" s="246"/>
      <c r="D421" s="236" t="s">
        <v>134</v>
      </c>
      <c r="E421" s="247" t="s">
        <v>1</v>
      </c>
      <c r="F421" s="248" t="s">
        <v>86</v>
      </c>
      <c r="G421" s="246"/>
      <c r="H421" s="249">
        <v>2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134</v>
      </c>
      <c r="AU421" s="255" t="s">
        <v>86</v>
      </c>
      <c r="AV421" s="14" t="s">
        <v>86</v>
      </c>
      <c r="AW421" s="14" t="s">
        <v>32</v>
      </c>
      <c r="AX421" s="14" t="s">
        <v>84</v>
      </c>
      <c r="AY421" s="255" t="s">
        <v>125</v>
      </c>
    </row>
    <row r="422" s="2" customFormat="1" ht="24.15" customHeight="1">
      <c r="A422" s="39"/>
      <c r="B422" s="40"/>
      <c r="C422" s="270" t="s">
        <v>774</v>
      </c>
      <c r="D422" s="270" t="s">
        <v>274</v>
      </c>
      <c r="E422" s="271" t="s">
        <v>1140</v>
      </c>
      <c r="F422" s="272" t="s">
        <v>1141</v>
      </c>
      <c r="G422" s="273" t="s">
        <v>334</v>
      </c>
      <c r="H422" s="274">
        <v>2</v>
      </c>
      <c r="I422" s="275"/>
      <c r="J422" s="276">
        <f>ROUND(I422*H422,2)</f>
        <v>0</v>
      </c>
      <c r="K422" s="277"/>
      <c r="L422" s="278"/>
      <c r="M422" s="279" t="s">
        <v>1</v>
      </c>
      <c r="N422" s="280" t="s">
        <v>41</v>
      </c>
      <c r="O422" s="92"/>
      <c r="P422" s="230">
        <f>O422*H422</f>
        <v>0</v>
      </c>
      <c r="Q422" s="230">
        <v>0.02</v>
      </c>
      <c r="R422" s="230">
        <f>Q422*H422</f>
        <v>0.040000000000000001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172</v>
      </c>
      <c r="AT422" s="232" t="s">
        <v>274</v>
      </c>
      <c r="AU422" s="232" t="s">
        <v>86</v>
      </c>
      <c r="AY422" s="18" t="s">
        <v>125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84</v>
      </c>
      <c r="BK422" s="233">
        <f>ROUND(I422*H422,2)</f>
        <v>0</v>
      </c>
      <c r="BL422" s="18" t="s">
        <v>147</v>
      </c>
      <c r="BM422" s="232" t="s">
        <v>1142</v>
      </c>
    </row>
    <row r="423" s="14" customFormat="1">
      <c r="A423" s="14"/>
      <c r="B423" s="245"/>
      <c r="C423" s="246"/>
      <c r="D423" s="236" t="s">
        <v>134</v>
      </c>
      <c r="E423" s="247" t="s">
        <v>1</v>
      </c>
      <c r="F423" s="248" t="s">
        <v>86</v>
      </c>
      <c r="G423" s="246"/>
      <c r="H423" s="249">
        <v>2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134</v>
      </c>
      <c r="AU423" s="255" t="s">
        <v>86</v>
      </c>
      <c r="AV423" s="14" t="s">
        <v>86</v>
      </c>
      <c r="AW423" s="14" t="s">
        <v>32</v>
      </c>
      <c r="AX423" s="14" t="s">
        <v>84</v>
      </c>
      <c r="AY423" s="255" t="s">
        <v>125</v>
      </c>
    </row>
    <row r="424" s="2" customFormat="1" ht="24.15" customHeight="1">
      <c r="A424" s="39"/>
      <c r="B424" s="40"/>
      <c r="C424" s="220" t="s">
        <v>778</v>
      </c>
      <c r="D424" s="220" t="s">
        <v>128</v>
      </c>
      <c r="E424" s="221" t="s">
        <v>1143</v>
      </c>
      <c r="F424" s="222" t="s">
        <v>1144</v>
      </c>
      <c r="G424" s="223" t="s">
        <v>334</v>
      </c>
      <c r="H424" s="224">
        <v>1</v>
      </c>
      <c r="I424" s="225"/>
      <c r="J424" s="226">
        <f>ROUND(I424*H424,2)</f>
        <v>0</v>
      </c>
      <c r="K424" s="227"/>
      <c r="L424" s="45"/>
      <c r="M424" s="228" t="s">
        <v>1</v>
      </c>
      <c r="N424" s="229" t="s">
        <v>41</v>
      </c>
      <c r="O424" s="92"/>
      <c r="P424" s="230">
        <f>O424*H424</f>
        <v>0</v>
      </c>
      <c r="Q424" s="230">
        <v>0.0011999999999999999</v>
      </c>
      <c r="R424" s="230">
        <f>Q424*H424</f>
        <v>0.0011999999999999999</v>
      </c>
      <c r="S424" s="230">
        <v>0</v>
      </c>
      <c r="T424" s="23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2" t="s">
        <v>147</v>
      </c>
      <c r="AT424" s="232" t="s">
        <v>128</v>
      </c>
      <c r="AU424" s="232" t="s">
        <v>86</v>
      </c>
      <c r="AY424" s="18" t="s">
        <v>125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18" t="s">
        <v>84</v>
      </c>
      <c r="BK424" s="233">
        <f>ROUND(I424*H424,2)</f>
        <v>0</v>
      </c>
      <c r="BL424" s="18" t="s">
        <v>147</v>
      </c>
      <c r="BM424" s="232" t="s">
        <v>1145</v>
      </c>
    </row>
    <row r="425" s="14" customFormat="1">
      <c r="A425" s="14"/>
      <c r="B425" s="245"/>
      <c r="C425" s="246"/>
      <c r="D425" s="236" t="s">
        <v>134</v>
      </c>
      <c r="E425" s="247" t="s">
        <v>1</v>
      </c>
      <c r="F425" s="248" t="s">
        <v>84</v>
      </c>
      <c r="G425" s="246"/>
      <c r="H425" s="249">
        <v>1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134</v>
      </c>
      <c r="AU425" s="255" t="s">
        <v>86</v>
      </c>
      <c r="AV425" s="14" t="s">
        <v>86</v>
      </c>
      <c r="AW425" s="14" t="s">
        <v>32</v>
      </c>
      <c r="AX425" s="14" t="s">
        <v>84</v>
      </c>
      <c r="AY425" s="255" t="s">
        <v>125</v>
      </c>
    </row>
    <row r="426" s="2" customFormat="1" ht="24.15" customHeight="1">
      <c r="A426" s="39"/>
      <c r="B426" s="40"/>
      <c r="C426" s="270" t="s">
        <v>783</v>
      </c>
      <c r="D426" s="270" t="s">
        <v>274</v>
      </c>
      <c r="E426" s="271" t="s">
        <v>1146</v>
      </c>
      <c r="F426" s="272" t="s">
        <v>1147</v>
      </c>
      <c r="G426" s="273" t="s">
        <v>334</v>
      </c>
      <c r="H426" s="274">
        <v>1</v>
      </c>
      <c r="I426" s="275"/>
      <c r="J426" s="276">
        <f>ROUND(I426*H426,2)</f>
        <v>0</v>
      </c>
      <c r="K426" s="277"/>
      <c r="L426" s="278"/>
      <c r="M426" s="279" t="s">
        <v>1</v>
      </c>
      <c r="N426" s="280" t="s">
        <v>41</v>
      </c>
      <c r="O426" s="92"/>
      <c r="P426" s="230">
        <f>O426*H426</f>
        <v>0</v>
      </c>
      <c r="Q426" s="230">
        <v>0.02</v>
      </c>
      <c r="R426" s="230">
        <f>Q426*H426</f>
        <v>0.02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172</v>
      </c>
      <c r="AT426" s="232" t="s">
        <v>274</v>
      </c>
      <c r="AU426" s="232" t="s">
        <v>86</v>
      </c>
      <c r="AY426" s="18" t="s">
        <v>125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84</v>
      </c>
      <c r="BK426" s="233">
        <f>ROUND(I426*H426,2)</f>
        <v>0</v>
      </c>
      <c r="BL426" s="18" t="s">
        <v>147</v>
      </c>
      <c r="BM426" s="232" t="s">
        <v>1148</v>
      </c>
    </row>
    <row r="427" s="14" customFormat="1">
      <c r="A427" s="14"/>
      <c r="B427" s="245"/>
      <c r="C427" s="246"/>
      <c r="D427" s="236" t="s">
        <v>134</v>
      </c>
      <c r="E427" s="247" t="s">
        <v>1</v>
      </c>
      <c r="F427" s="248" t="s">
        <v>84</v>
      </c>
      <c r="G427" s="246"/>
      <c r="H427" s="249">
        <v>1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134</v>
      </c>
      <c r="AU427" s="255" t="s">
        <v>86</v>
      </c>
      <c r="AV427" s="14" t="s">
        <v>86</v>
      </c>
      <c r="AW427" s="14" t="s">
        <v>32</v>
      </c>
      <c r="AX427" s="14" t="s">
        <v>84</v>
      </c>
      <c r="AY427" s="255" t="s">
        <v>125</v>
      </c>
    </row>
    <row r="428" s="12" customFormat="1" ht="22.8" customHeight="1">
      <c r="A428" s="12"/>
      <c r="B428" s="204"/>
      <c r="C428" s="205"/>
      <c r="D428" s="206" t="s">
        <v>75</v>
      </c>
      <c r="E428" s="218" t="s">
        <v>728</v>
      </c>
      <c r="F428" s="218" t="s">
        <v>746</v>
      </c>
      <c r="G428" s="205"/>
      <c r="H428" s="205"/>
      <c r="I428" s="208"/>
      <c r="J428" s="219">
        <f>BK428</f>
        <v>0</v>
      </c>
      <c r="K428" s="205"/>
      <c r="L428" s="210"/>
      <c r="M428" s="211"/>
      <c r="N428" s="212"/>
      <c r="O428" s="212"/>
      <c r="P428" s="213">
        <f>SUM(P429:P473)</f>
        <v>0</v>
      </c>
      <c r="Q428" s="212"/>
      <c r="R428" s="213">
        <f>SUM(R429:R473)</f>
        <v>0</v>
      </c>
      <c r="S428" s="212"/>
      <c r="T428" s="214">
        <f>SUM(T429:T473)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5" t="s">
        <v>84</v>
      </c>
      <c r="AT428" s="216" t="s">
        <v>75</v>
      </c>
      <c r="AU428" s="216" t="s">
        <v>84</v>
      </c>
      <c r="AY428" s="215" t="s">
        <v>125</v>
      </c>
      <c r="BK428" s="217">
        <f>SUM(BK429:BK473)</f>
        <v>0</v>
      </c>
    </row>
    <row r="429" s="2" customFormat="1" ht="37.8" customHeight="1">
      <c r="A429" s="39"/>
      <c r="B429" s="40"/>
      <c r="C429" s="220" t="s">
        <v>789</v>
      </c>
      <c r="D429" s="220" t="s">
        <v>128</v>
      </c>
      <c r="E429" s="221" t="s">
        <v>748</v>
      </c>
      <c r="F429" s="222" t="s">
        <v>749</v>
      </c>
      <c r="G429" s="223" t="s">
        <v>261</v>
      </c>
      <c r="H429" s="224">
        <v>262.58199999999999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41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147</v>
      </c>
      <c r="AT429" s="232" t="s">
        <v>128</v>
      </c>
      <c r="AU429" s="232" t="s">
        <v>86</v>
      </c>
      <c r="AY429" s="18" t="s">
        <v>125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147</v>
      </c>
      <c r="BM429" s="232" t="s">
        <v>1149</v>
      </c>
    </row>
    <row r="430" s="13" customFormat="1">
      <c r="A430" s="13"/>
      <c r="B430" s="234"/>
      <c r="C430" s="235"/>
      <c r="D430" s="236" t="s">
        <v>134</v>
      </c>
      <c r="E430" s="237" t="s">
        <v>1</v>
      </c>
      <c r="F430" s="238" t="s">
        <v>751</v>
      </c>
      <c r="G430" s="235"/>
      <c r="H430" s="237" t="s">
        <v>1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134</v>
      </c>
      <c r="AU430" s="244" t="s">
        <v>86</v>
      </c>
      <c r="AV430" s="13" t="s">
        <v>84</v>
      </c>
      <c r="AW430" s="13" t="s">
        <v>32</v>
      </c>
      <c r="AX430" s="13" t="s">
        <v>76</v>
      </c>
      <c r="AY430" s="244" t="s">
        <v>125</v>
      </c>
    </row>
    <row r="431" s="13" customFormat="1">
      <c r="A431" s="13"/>
      <c r="B431" s="234"/>
      <c r="C431" s="235"/>
      <c r="D431" s="236" t="s">
        <v>134</v>
      </c>
      <c r="E431" s="237" t="s">
        <v>1</v>
      </c>
      <c r="F431" s="238" t="s">
        <v>752</v>
      </c>
      <c r="G431" s="235"/>
      <c r="H431" s="237" t="s">
        <v>1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134</v>
      </c>
      <c r="AU431" s="244" t="s">
        <v>86</v>
      </c>
      <c r="AV431" s="13" t="s">
        <v>84</v>
      </c>
      <c r="AW431" s="13" t="s">
        <v>32</v>
      </c>
      <c r="AX431" s="13" t="s">
        <v>76</v>
      </c>
      <c r="AY431" s="244" t="s">
        <v>125</v>
      </c>
    </row>
    <row r="432" s="14" customFormat="1">
      <c r="A432" s="14"/>
      <c r="B432" s="245"/>
      <c r="C432" s="246"/>
      <c r="D432" s="236" t="s">
        <v>134</v>
      </c>
      <c r="E432" s="247" t="s">
        <v>1</v>
      </c>
      <c r="F432" s="248" t="s">
        <v>1150</v>
      </c>
      <c r="G432" s="246"/>
      <c r="H432" s="249">
        <v>262.58199999999999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134</v>
      </c>
      <c r="AU432" s="255" t="s">
        <v>86</v>
      </c>
      <c r="AV432" s="14" t="s">
        <v>86</v>
      </c>
      <c r="AW432" s="14" t="s">
        <v>32</v>
      </c>
      <c r="AX432" s="14" t="s">
        <v>84</v>
      </c>
      <c r="AY432" s="255" t="s">
        <v>125</v>
      </c>
    </row>
    <row r="433" s="2" customFormat="1" ht="37.8" customHeight="1">
      <c r="A433" s="39"/>
      <c r="B433" s="40"/>
      <c r="C433" s="220" t="s">
        <v>793</v>
      </c>
      <c r="D433" s="220" t="s">
        <v>128</v>
      </c>
      <c r="E433" s="221" t="s">
        <v>755</v>
      </c>
      <c r="F433" s="222" t="s">
        <v>756</v>
      </c>
      <c r="G433" s="223" t="s">
        <v>261</v>
      </c>
      <c r="H433" s="224">
        <v>1312.9100000000001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41</v>
      </c>
      <c r="O433" s="92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147</v>
      </c>
      <c r="AT433" s="232" t="s">
        <v>128</v>
      </c>
      <c r="AU433" s="232" t="s">
        <v>86</v>
      </c>
      <c r="AY433" s="18" t="s">
        <v>125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84</v>
      </c>
      <c r="BK433" s="233">
        <f>ROUND(I433*H433,2)</f>
        <v>0</v>
      </c>
      <c r="BL433" s="18" t="s">
        <v>147</v>
      </c>
      <c r="BM433" s="232" t="s">
        <v>1151</v>
      </c>
    </row>
    <row r="434" s="14" customFormat="1">
      <c r="A434" s="14"/>
      <c r="B434" s="245"/>
      <c r="C434" s="246"/>
      <c r="D434" s="236" t="s">
        <v>134</v>
      </c>
      <c r="E434" s="247" t="s">
        <v>1</v>
      </c>
      <c r="F434" s="248" t="s">
        <v>1152</v>
      </c>
      <c r="G434" s="246"/>
      <c r="H434" s="249">
        <v>1312.9100000000001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134</v>
      </c>
      <c r="AU434" s="255" t="s">
        <v>86</v>
      </c>
      <c r="AV434" s="14" t="s">
        <v>86</v>
      </c>
      <c r="AW434" s="14" t="s">
        <v>32</v>
      </c>
      <c r="AX434" s="14" t="s">
        <v>84</v>
      </c>
      <c r="AY434" s="255" t="s">
        <v>125</v>
      </c>
    </row>
    <row r="435" s="2" customFormat="1" ht="37.8" customHeight="1">
      <c r="A435" s="39"/>
      <c r="B435" s="40"/>
      <c r="C435" s="220" t="s">
        <v>1153</v>
      </c>
      <c r="D435" s="220" t="s">
        <v>128</v>
      </c>
      <c r="E435" s="221" t="s">
        <v>760</v>
      </c>
      <c r="F435" s="222" t="s">
        <v>761</v>
      </c>
      <c r="G435" s="223" t="s">
        <v>261</v>
      </c>
      <c r="H435" s="224">
        <v>181.40799999999999</v>
      </c>
      <c r="I435" s="225"/>
      <c r="J435" s="226">
        <f>ROUND(I435*H435,2)</f>
        <v>0</v>
      </c>
      <c r="K435" s="227"/>
      <c r="L435" s="45"/>
      <c r="M435" s="228" t="s">
        <v>1</v>
      </c>
      <c r="N435" s="229" t="s">
        <v>41</v>
      </c>
      <c r="O435" s="92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147</v>
      </c>
      <c r="AT435" s="232" t="s">
        <v>128</v>
      </c>
      <c r="AU435" s="232" t="s">
        <v>86</v>
      </c>
      <c r="AY435" s="18" t="s">
        <v>125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84</v>
      </c>
      <c r="BK435" s="233">
        <f>ROUND(I435*H435,2)</f>
        <v>0</v>
      </c>
      <c r="BL435" s="18" t="s">
        <v>147</v>
      </c>
      <c r="BM435" s="232" t="s">
        <v>1154</v>
      </c>
    </row>
    <row r="436" s="13" customFormat="1">
      <c r="A436" s="13"/>
      <c r="B436" s="234"/>
      <c r="C436" s="235"/>
      <c r="D436" s="236" t="s">
        <v>134</v>
      </c>
      <c r="E436" s="237" t="s">
        <v>1</v>
      </c>
      <c r="F436" s="238" t="s">
        <v>763</v>
      </c>
      <c r="G436" s="235"/>
      <c r="H436" s="237" t="s">
        <v>1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134</v>
      </c>
      <c r="AU436" s="244" t="s">
        <v>86</v>
      </c>
      <c r="AV436" s="13" t="s">
        <v>84</v>
      </c>
      <c r="AW436" s="13" t="s">
        <v>32</v>
      </c>
      <c r="AX436" s="13" t="s">
        <v>76</v>
      </c>
      <c r="AY436" s="244" t="s">
        <v>125</v>
      </c>
    </row>
    <row r="437" s="13" customFormat="1">
      <c r="A437" s="13"/>
      <c r="B437" s="234"/>
      <c r="C437" s="235"/>
      <c r="D437" s="236" t="s">
        <v>134</v>
      </c>
      <c r="E437" s="237" t="s">
        <v>1</v>
      </c>
      <c r="F437" s="238" t="s">
        <v>764</v>
      </c>
      <c r="G437" s="235"/>
      <c r="H437" s="237" t="s">
        <v>1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134</v>
      </c>
      <c r="AU437" s="244" t="s">
        <v>86</v>
      </c>
      <c r="AV437" s="13" t="s">
        <v>84</v>
      </c>
      <c r="AW437" s="13" t="s">
        <v>32</v>
      </c>
      <c r="AX437" s="13" t="s">
        <v>76</v>
      </c>
      <c r="AY437" s="244" t="s">
        <v>125</v>
      </c>
    </row>
    <row r="438" s="13" customFormat="1">
      <c r="A438" s="13"/>
      <c r="B438" s="234"/>
      <c r="C438" s="235"/>
      <c r="D438" s="236" t="s">
        <v>134</v>
      </c>
      <c r="E438" s="237" t="s">
        <v>1</v>
      </c>
      <c r="F438" s="238" t="s">
        <v>765</v>
      </c>
      <c r="G438" s="235"/>
      <c r="H438" s="237" t="s">
        <v>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134</v>
      </c>
      <c r="AU438" s="244" t="s">
        <v>86</v>
      </c>
      <c r="AV438" s="13" t="s">
        <v>84</v>
      </c>
      <c r="AW438" s="13" t="s">
        <v>32</v>
      </c>
      <c r="AX438" s="13" t="s">
        <v>76</v>
      </c>
      <c r="AY438" s="244" t="s">
        <v>125</v>
      </c>
    </row>
    <row r="439" s="14" customFormat="1">
      <c r="A439" s="14"/>
      <c r="B439" s="245"/>
      <c r="C439" s="246"/>
      <c r="D439" s="236" t="s">
        <v>134</v>
      </c>
      <c r="E439" s="247" t="s">
        <v>1</v>
      </c>
      <c r="F439" s="248" t="s">
        <v>1155</v>
      </c>
      <c r="G439" s="246"/>
      <c r="H439" s="249">
        <v>46.412999999999997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134</v>
      </c>
      <c r="AU439" s="255" t="s">
        <v>86</v>
      </c>
      <c r="AV439" s="14" t="s">
        <v>86</v>
      </c>
      <c r="AW439" s="14" t="s">
        <v>32</v>
      </c>
      <c r="AX439" s="14" t="s">
        <v>76</v>
      </c>
      <c r="AY439" s="255" t="s">
        <v>125</v>
      </c>
    </row>
    <row r="440" s="16" customFormat="1">
      <c r="A440" s="16"/>
      <c r="B440" s="281"/>
      <c r="C440" s="282"/>
      <c r="D440" s="236" t="s">
        <v>134</v>
      </c>
      <c r="E440" s="283" t="s">
        <v>1</v>
      </c>
      <c r="F440" s="284" t="s">
        <v>768</v>
      </c>
      <c r="G440" s="282"/>
      <c r="H440" s="285">
        <v>46.412999999999997</v>
      </c>
      <c r="I440" s="286"/>
      <c r="J440" s="282"/>
      <c r="K440" s="282"/>
      <c r="L440" s="287"/>
      <c r="M440" s="288"/>
      <c r="N440" s="289"/>
      <c r="O440" s="289"/>
      <c r="P440" s="289"/>
      <c r="Q440" s="289"/>
      <c r="R440" s="289"/>
      <c r="S440" s="289"/>
      <c r="T440" s="290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T440" s="291" t="s">
        <v>134</v>
      </c>
      <c r="AU440" s="291" t="s">
        <v>86</v>
      </c>
      <c r="AV440" s="16" t="s">
        <v>141</v>
      </c>
      <c r="AW440" s="16" t="s">
        <v>32</v>
      </c>
      <c r="AX440" s="16" t="s">
        <v>76</v>
      </c>
      <c r="AY440" s="291" t="s">
        <v>125</v>
      </c>
    </row>
    <row r="441" s="13" customFormat="1">
      <c r="A441" s="13"/>
      <c r="B441" s="234"/>
      <c r="C441" s="235"/>
      <c r="D441" s="236" t="s">
        <v>134</v>
      </c>
      <c r="E441" s="237" t="s">
        <v>1</v>
      </c>
      <c r="F441" s="238" t="s">
        <v>769</v>
      </c>
      <c r="G441" s="235"/>
      <c r="H441" s="237" t="s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134</v>
      </c>
      <c r="AU441" s="244" t="s">
        <v>86</v>
      </c>
      <c r="AV441" s="13" t="s">
        <v>84</v>
      </c>
      <c r="AW441" s="13" t="s">
        <v>32</v>
      </c>
      <c r="AX441" s="13" t="s">
        <v>76</v>
      </c>
      <c r="AY441" s="244" t="s">
        <v>125</v>
      </c>
    </row>
    <row r="442" s="13" customFormat="1">
      <c r="A442" s="13"/>
      <c r="B442" s="234"/>
      <c r="C442" s="235"/>
      <c r="D442" s="236" t="s">
        <v>134</v>
      </c>
      <c r="E442" s="237" t="s">
        <v>1</v>
      </c>
      <c r="F442" s="238" t="s">
        <v>1156</v>
      </c>
      <c r="G442" s="235"/>
      <c r="H442" s="237" t="s">
        <v>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134</v>
      </c>
      <c r="AU442" s="244" t="s">
        <v>86</v>
      </c>
      <c r="AV442" s="13" t="s">
        <v>84</v>
      </c>
      <c r="AW442" s="13" t="s">
        <v>32</v>
      </c>
      <c r="AX442" s="13" t="s">
        <v>76</v>
      </c>
      <c r="AY442" s="244" t="s">
        <v>125</v>
      </c>
    </row>
    <row r="443" s="14" customFormat="1">
      <c r="A443" s="14"/>
      <c r="B443" s="245"/>
      <c r="C443" s="246"/>
      <c r="D443" s="236" t="s">
        <v>134</v>
      </c>
      <c r="E443" s="247" t="s">
        <v>1</v>
      </c>
      <c r="F443" s="248" t="s">
        <v>1157</v>
      </c>
      <c r="G443" s="246"/>
      <c r="H443" s="249">
        <v>3.52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134</v>
      </c>
      <c r="AU443" s="255" t="s">
        <v>86</v>
      </c>
      <c r="AV443" s="14" t="s">
        <v>86</v>
      </c>
      <c r="AW443" s="14" t="s">
        <v>32</v>
      </c>
      <c r="AX443" s="14" t="s">
        <v>76</v>
      </c>
      <c r="AY443" s="255" t="s">
        <v>125</v>
      </c>
    </row>
    <row r="444" s="13" customFormat="1">
      <c r="A444" s="13"/>
      <c r="B444" s="234"/>
      <c r="C444" s="235"/>
      <c r="D444" s="236" t="s">
        <v>134</v>
      </c>
      <c r="E444" s="237" t="s">
        <v>1</v>
      </c>
      <c r="F444" s="238" t="s">
        <v>1158</v>
      </c>
      <c r="G444" s="235"/>
      <c r="H444" s="237" t="s">
        <v>1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134</v>
      </c>
      <c r="AU444" s="244" t="s">
        <v>86</v>
      </c>
      <c r="AV444" s="13" t="s">
        <v>84</v>
      </c>
      <c r="AW444" s="13" t="s">
        <v>32</v>
      </c>
      <c r="AX444" s="13" t="s">
        <v>76</v>
      </c>
      <c r="AY444" s="244" t="s">
        <v>125</v>
      </c>
    </row>
    <row r="445" s="14" customFormat="1">
      <c r="A445" s="14"/>
      <c r="B445" s="245"/>
      <c r="C445" s="246"/>
      <c r="D445" s="236" t="s">
        <v>134</v>
      </c>
      <c r="E445" s="247" t="s">
        <v>1</v>
      </c>
      <c r="F445" s="248" t="s">
        <v>1159</v>
      </c>
      <c r="G445" s="246"/>
      <c r="H445" s="249">
        <v>46.200000000000003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134</v>
      </c>
      <c r="AU445" s="255" t="s">
        <v>86</v>
      </c>
      <c r="AV445" s="14" t="s">
        <v>86</v>
      </c>
      <c r="AW445" s="14" t="s">
        <v>32</v>
      </c>
      <c r="AX445" s="14" t="s">
        <v>76</v>
      </c>
      <c r="AY445" s="255" t="s">
        <v>125</v>
      </c>
    </row>
    <row r="446" s="13" customFormat="1">
      <c r="A446" s="13"/>
      <c r="B446" s="234"/>
      <c r="C446" s="235"/>
      <c r="D446" s="236" t="s">
        <v>134</v>
      </c>
      <c r="E446" s="237" t="s">
        <v>1</v>
      </c>
      <c r="F446" s="238" t="s">
        <v>770</v>
      </c>
      <c r="G446" s="235"/>
      <c r="H446" s="237" t="s">
        <v>1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134</v>
      </c>
      <c r="AU446" s="244" t="s">
        <v>86</v>
      </c>
      <c r="AV446" s="13" t="s">
        <v>84</v>
      </c>
      <c r="AW446" s="13" t="s">
        <v>32</v>
      </c>
      <c r="AX446" s="13" t="s">
        <v>76</v>
      </c>
      <c r="AY446" s="244" t="s">
        <v>125</v>
      </c>
    </row>
    <row r="447" s="14" customFormat="1">
      <c r="A447" s="14"/>
      <c r="B447" s="245"/>
      <c r="C447" s="246"/>
      <c r="D447" s="236" t="s">
        <v>134</v>
      </c>
      <c r="E447" s="247" t="s">
        <v>1</v>
      </c>
      <c r="F447" s="248" t="s">
        <v>1160</v>
      </c>
      <c r="G447" s="246"/>
      <c r="H447" s="249">
        <v>9.3499999999999996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134</v>
      </c>
      <c r="AU447" s="255" t="s">
        <v>86</v>
      </c>
      <c r="AV447" s="14" t="s">
        <v>86</v>
      </c>
      <c r="AW447" s="14" t="s">
        <v>32</v>
      </c>
      <c r="AX447" s="14" t="s">
        <v>76</v>
      </c>
      <c r="AY447" s="255" t="s">
        <v>125</v>
      </c>
    </row>
    <row r="448" s="13" customFormat="1">
      <c r="A448" s="13"/>
      <c r="B448" s="234"/>
      <c r="C448" s="235"/>
      <c r="D448" s="236" t="s">
        <v>134</v>
      </c>
      <c r="E448" s="237" t="s">
        <v>1</v>
      </c>
      <c r="F448" s="238" t="s">
        <v>1161</v>
      </c>
      <c r="G448" s="235"/>
      <c r="H448" s="237" t="s">
        <v>1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134</v>
      </c>
      <c r="AU448" s="244" t="s">
        <v>86</v>
      </c>
      <c r="AV448" s="13" t="s">
        <v>84</v>
      </c>
      <c r="AW448" s="13" t="s">
        <v>32</v>
      </c>
      <c r="AX448" s="13" t="s">
        <v>76</v>
      </c>
      <c r="AY448" s="244" t="s">
        <v>125</v>
      </c>
    </row>
    <row r="449" s="14" customFormat="1">
      <c r="A449" s="14"/>
      <c r="B449" s="245"/>
      <c r="C449" s="246"/>
      <c r="D449" s="236" t="s">
        <v>134</v>
      </c>
      <c r="E449" s="247" t="s">
        <v>1</v>
      </c>
      <c r="F449" s="248" t="s">
        <v>1162</v>
      </c>
      <c r="G449" s="246"/>
      <c r="H449" s="249">
        <v>45.100000000000001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134</v>
      </c>
      <c r="AU449" s="255" t="s">
        <v>86</v>
      </c>
      <c r="AV449" s="14" t="s">
        <v>86</v>
      </c>
      <c r="AW449" s="14" t="s">
        <v>32</v>
      </c>
      <c r="AX449" s="14" t="s">
        <v>76</v>
      </c>
      <c r="AY449" s="255" t="s">
        <v>125</v>
      </c>
    </row>
    <row r="450" s="13" customFormat="1">
      <c r="A450" s="13"/>
      <c r="B450" s="234"/>
      <c r="C450" s="235"/>
      <c r="D450" s="236" t="s">
        <v>134</v>
      </c>
      <c r="E450" s="237" t="s">
        <v>1</v>
      </c>
      <c r="F450" s="238" t="s">
        <v>1163</v>
      </c>
      <c r="G450" s="235"/>
      <c r="H450" s="237" t="s">
        <v>1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134</v>
      </c>
      <c r="AU450" s="244" t="s">
        <v>86</v>
      </c>
      <c r="AV450" s="13" t="s">
        <v>84</v>
      </c>
      <c r="AW450" s="13" t="s">
        <v>32</v>
      </c>
      <c r="AX450" s="13" t="s">
        <v>76</v>
      </c>
      <c r="AY450" s="244" t="s">
        <v>125</v>
      </c>
    </row>
    <row r="451" s="14" customFormat="1">
      <c r="A451" s="14"/>
      <c r="B451" s="245"/>
      <c r="C451" s="246"/>
      <c r="D451" s="236" t="s">
        <v>134</v>
      </c>
      <c r="E451" s="247" t="s">
        <v>1</v>
      </c>
      <c r="F451" s="248" t="s">
        <v>1164</v>
      </c>
      <c r="G451" s="246"/>
      <c r="H451" s="249">
        <v>1.9199999999999999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134</v>
      </c>
      <c r="AU451" s="255" t="s">
        <v>86</v>
      </c>
      <c r="AV451" s="14" t="s">
        <v>86</v>
      </c>
      <c r="AW451" s="14" t="s">
        <v>32</v>
      </c>
      <c r="AX451" s="14" t="s">
        <v>76</v>
      </c>
      <c r="AY451" s="255" t="s">
        <v>125</v>
      </c>
    </row>
    <row r="452" s="13" customFormat="1">
      <c r="A452" s="13"/>
      <c r="B452" s="234"/>
      <c r="C452" s="235"/>
      <c r="D452" s="236" t="s">
        <v>134</v>
      </c>
      <c r="E452" s="237" t="s">
        <v>1</v>
      </c>
      <c r="F452" s="238" t="s">
        <v>1165</v>
      </c>
      <c r="G452" s="235"/>
      <c r="H452" s="237" t="s">
        <v>1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134</v>
      </c>
      <c r="AU452" s="244" t="s">
        <v>86</v>
      </c>
      <c r="AV452" s="13" t="s">
        <v>84</v>
      </c>
      <c r="AW452" s="13" t="s">
        <v>32</v>
      </c>
      <c r="AX452" s="13" t="s">
        <v>76</v>
      </c>
      <c r="AY452" s="244" t="s">
        <v>125</v>
      </c>
    </row>
    <row r="453" s="14" customFormat="1">
      <c r="A453" s="14"/>
      <c r="B453" s="245"/>
      <c r="C453" s="246"/>
      <c r="D453" s="236" t="s">
        <v>134</v>
      </c>
      <c r="E453" s="247" t="s">
        <v>1</v>
      </c>
      <c r="F453" s="248" t="s">
        <v>1166</v>
      </c>
      <c r="G453" s="246"/>
      <c r="H453" s="249">
        <v>28.905000000000001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134</v>
      </c>
      <c r="AU453" s="255" t="s">
        <v>86</v>
      </c>
      <c r="AV453" s="14" t="s">
        <v>86</v>
      </c>
      <c r="AW453" s="14" t="s">
        <v>32</v>
      </c>
      <c r="AX453" s="14" t="s">
        <v>76</v>
      </c>
      <c r="AY453" s="255" t="s">
        <v>125</v>
      </c>
    </row>
    <row r="454" s="16" customFormat="1">
      <c r="A454" s="16"/>
      <c r="B454" s="281"/>
      <c r="C454" s="282"/>
      <c r="D454" s="236" t="s">
        <v>134</v>
      </c>
      <c r="E454" s="283" t="s">
        <v>1</v>
      </c>
      <c r="F454" s="284" t="s">
        <v>768</v>
      </c>
      <c r="G454" s="282"/>
      <c r="H454" s="285">
        <v>134.99500000000001</v>
      </c>
      <c r="I454" s="286"/>
      <c r="J454" s="282"/>
      <c r="K454" s="282"/>
      <c r="L454" s="287"/>
      <c r="M454" s="288"/>
      <c r="N454" s="289"/>
      <c r="O454" s="289"/>
      <c r="P454" s="289"/>
      <c r="Q454" s="289"/>
      <c r="R454" s="289"/>
      <c r="S454" s="289"/>
      <c r="T454" s="290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91" t="s">
        <v>134</v>
      </c>
      <c r="AU454" s="291" t="s">
        <v>86</v>
      </c>
      <c r="AV454" s="16" t="s">
        <v>141</v>
      </c>
      <c r="AW454" s="16" t="s">
        <v>32</v>
      </c>
      <c r="AX454" s="16" t="s">
        <v>76</v>
      </c>
      <c r="AY454" s="291" t="s">
        <v>125</v>
      </c>
    </row>
    <row r="455" s="15" customFormat="1">
      <c r="A455" s="15"/>
      <c r="B455" s="259"/>
      <c r="C455" s="260"/>
      <c r="D455" s="236" t="s">
        <v>134</v>
      </c>
      <c r="E455" s="261" t="s">
        <v>1</v>
      </c>
      <c r="F455" s="262" t="s">
        <v>235</v>
      </c>
      <c r="G455" s="260"/>
      <c r="H455" s="263">
        <v>181.40799999999999</v>
      </c>
      <c r="I455" s="264"/>
      <c r="J455" s="260"/>
      <c r="K455" s="260"/>
      <c r="L455" s="265"/>
      <c r="M455" s="266"/>
      <c r="N455" s="267"/>
      <c r="O455" s="267"/>
      <c r="P455" s="267"/>
      <c r="Q455" s="267"/>
      <c r="R455" s="267"/>
      <c r="S455" s="267"/>
      <c r="T455" s="268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9" t="s">
        <v>134</v>
      </c>
      <c r="AU455" s="269" t="s">
        <v>86</v>
      </c>
      <c r="AV455" s="15" t="s">
        <v>147</v>
      </c>
      <c r="AW455" s="15" t="s">
        <v>32</v>
      </c>
      <c r="AX455" s="15" t="s">
        <v>84</v>
      </c>
      <c r="AY455" s="269" t="s">
        <v>125</v>
      </c>
    </row>
    <row r="456" s="2" customFormat="1" ht="37.8" customHeight="1">
      <c r="A456" s="39"/>
      <c r="B456" s="40"/>
      <c r="C456" s="220" t="s">
        <v>1167</v>
      </c>
      <c r="D456" s="220" t="s">
        <v>128</v>
      </c>
      <c r="E456" s="221" t="s">
        <v>775</v>
      </c>
      <c r="F456" s="222" t="s">
        <v>756</v>
      </c>
      <c r="G456" s="223" t="s">
        <v>261</v>
      </c>
      <c r="H456" s="224">
        <v>181.40799999999999</v>
      </c>
      <c r="I456" s="225"/>
      <c r="J456" s="226">
        <f>ROUND(I456*H456,2)</f>
        <v>0</v>
      </c>
      <c r="K456" s="227"/>
      <c r="L456" s="45"/>
      <c r="M456" s="228" t="s">
        <v>1</v>
      </c>
      <c r="N456" s="229" t="s">
        <v>41</v>
      </c>
      <c r="O456" s="92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147</v>
      </c>
      <c r="AT456" s="232" t="s">
        <v>128</v>
      </c>
      <c r="AU456" s="232" t="s">
        <v>86</v>
      </c>
      <c r="AY456" s="18" t="s">
        <v>125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84</v>
      </c>
      <c r="BK456" s="233">
        <f>ROUND(I456*H456,2)</f>
        <v>0</v>
      </c>
      <c r="BL456" s="18" t="s">
        <v>147</v>
      </c>
      <c r="BM456" s="232" t="s">
        <v>1168</v>
      </c>
    </row>
    <row r="457" s="14" customFormat="1">
      <c r="A457" s="14"/>
      <c r="B457" s="245"/>
      <c r="C457" s="246"/>
      <c r="D457" s="236" t="s">
        <v>134</v>
      </c>
      <c r="E457" s="247" t="s">
        <v>1</v>
      </c>
      <c r="F457" s="248" t="s">
        <v>1169</v>
      </c>
      <c r="G457" s="246"/>
      <c r="H457" s="249">
        <v>181.40799999999999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134</v>
      </c>
      <c r="AU457" s="255" t="s">
        <v>86</v>
      </c>
      <c r="AV457" s="14" t="s">
        <v>86</v>
      </c>
      <c r="AW457" s="14" t="s">
        <v>32</v>
      </c>
      <c r="AX457" s="14" t="s">
        <v>84</v>
      </c>
      <c r="AY457" s="255" t="s">
        <v>125</v>
      </c>
    </row>
    <row r="458" s="2" customFormat="1" ht="44.25" customHeight="1">
      <c r="A458" s="39"/>
      <c r="B458" s="40"/>
      <c r="C458" s="220" t="s">
        <v>1170</v>
      </c>
      <c r="D458" s="220" t="s">
        <v>128</v>
      </c>
      <c r="E458" s="221" t="s">
        <v>779</v>
      </c>
      <c r="F458" s="222" t="s">
        <v>780</v>
      </c>
      <c r="G458" s="223" t="s">
        <v>261</v>
      </c>
      <c r="H458" s="224">
        <v>262.58199999999999</v>
      </c>
      <c r="I458" s="225"/>
      <c r="J458" s="226">
        <f>ROUND(I458*H458,2)</f>
        <v>0</v>
      </c>
      <c r="K458" s="227"/>
      <c r="L458" s="45"/>
      <c r="M458" s="228" t="s">
        <v>1</v>
      </c>
      <c r="N458" s="229" t="s">
        <v>41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147</v>
      </c>
      <c r="AT458" s="232" t="s">
        <v>128</v>
      </c>
      <c r="AU458" s="232" t="s">
        <v>86</v>
      </c>
      <c r="AY458" s="18" t="s">
        <v>125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84</v>
      </c>
      <c r="BK458" s="233">
        <f>ROUND(I458*H458,2)</f>
        <v>0</v>
      </c>
      <c r="BL458" s="18" t="s">
        <v>147</v>
      </c>
      <c r="BM458" s="232" t="s">
        <v>1171</v>
      </c>
    </row>
    <row r="459" s="14" customFormat="1">
      <c r="A459" s="14"/>
      <c r="B459" s="245"/>
      <c r="C459" s="246"/>
      <c r="D459" s="236" t="s">
        <v>134</v>
      </c>
      <c r="E459" s="247" t="s">
        <v>1</v>
      </c>
      <c r="F459" s="248" t="s">
        <v>1172</v>
      </c>
      <c r="G459" s="246"/>
      <c r="H459" s="249">
        <v>262.58199999999999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134</v>
      </c>
      <c r="AU459" s="255" t="s">
        <v>86</v>
      </c>
      <c r="AV459" s="14" t="s">
        <v>86</v>
      </c>
      <c r="AW459" s="14" t="s">
        <v>32</v>
      </c>
      <c r="AX459" s="14" t="s">
        <v>84</v>
      </c>
      <c r="AY459" s="255" t="s">
        <v>125</v>
      </c>
    </row>
    <row r="460" s="2" customFormat="1" ht="16.5" customHeight="1">
      <c r="A460" s="39"/>
      <c r="B460" s="40"/>
      <c r="C460" s="220" t="s">
        <v>1173</v>
      </c>
      <c r="D460" s="220" t="s">
        <v>128</v>
      </c>
      <c r="E460" s="221" t="s">
        <v>784</v>
      </c>
      <c r="F460" s="222" t="s">
        <v>785</v>
      </c>
      <c r="G460" s="223" t="s">
        <v>261</v>
      </c>
      <c r="H460" s="224">
        <v>134.99500000000001</v>
      </c>
      <c r="I460" s="225"/>
      <c r="J460" s="226">
        <f>ROUND(I460*H460,2)</f>
        <v>0</v>
      </c>
      <c r="K460" s="227"/>
      <c r="L460" s="45"/>
      <c r="M460" s="228" t="s">
        <v>1</v>
      </c>
      <c r="N460" s="229" t="s">
        <v>41</v>
      </c>
      <c r="O460" s="92"/>
      <c r="P460" s="230">
        <f>O460*H460</f>
        <v>0</v>
      </c>
      <c r="Q460" s="230">
        <v>0</v>
      </c>
      <c r="R460" s="230">
        <f>Q460*H460</f>
        <v>0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147</v>
      </c>
      <c r="AT460" s="232" t="s">
        <v>128</v>
      </c>
      <c r="AU460" s="232" t="s">
        <v>86</v>
      </c>
      <c r="AY460" s="18" t="s">
        <v>125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8" t="s">
        <v>84</v>
      </c>
      <c r="BK460" s="233">
        <f>ROUND(I460*H460,2)</f>
        <v>0</v>
      </c>
      <c r="BL460" s="18" t="s">
        <v>147</v>
      </c>
      <c r="BM460" s="232" t="s">
        <v>1174</v>
      </c>
    </row>
    <row r="461" s="13" customFormat="1">
      <c r="A461" s="13"/>
      <c r="B461" s="234"/>
      <c r="C461" s="235"/>
      <c r="D461" s="236" t="s">
        <v>134</v>
      </c>
      <c r="E461" s="237" t="s">
        <v>1</v>
      </c>
      <c r="F461" s="238" t="s">
        <v>1156</v>
      </c>
      <c r="G461" s="235"/>
      <c r="H461" s="237" t="s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134</v>
      </c>
      <c r="AU461" s="244" t="s">
        <v>86</v>
      </c>
      <c r="AV461" s="13" t="s">
        <v>84</v>
      </c>
      <c r="AW461" s="13" t="s">
        <v>32</v>
      </c>
      <c r="AX461" s="13" t="s">
        <v>76</v>
      </c>
      <c r="AY461" s="244" t="s">
        <v>125</v>
      </c>
    </row>
    <row r="462" s="14" customFormat="1">
      <c r="A462" s="14"/>
      <c r="B462" s="245"/>
      <c r="C462" s="246"/>
      <c r="D462" s="236" t="s">
        <v>134</v>
      </c>
      <c r="E462" s="247" t="s">
        <v>1</v>
      </c>
      <c r="F462" s="248" t="s">
        <v>1157</v>
      </c>
      <c r="G462" s="246"/>
      <c r="H462" s="249">
        <v>3.52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134</v>
      </c>
      <c r="AU462" s="255" t="s">
        <v>86</v>
      </c>
      <c r="AV462" s="14" t="s">
        <v>86</v>
      </c>
      <c r="AW462" s="14" t="s">
        <v>32</v>
      </c>
      <c r="AX462" s="14" t="s">
        <v>76</v>
      </c>
      <c r="AY462" s="255" t="s">
        <v>125</v>
      </c>
    </row>
    <row r="463" s="13" customFormat="1">
      <c r="A463" s="13"/>
      <c r="B463" s="234"/>
      <c r="C463" s="235"/>
      <c r="D463" s="236" t="s">
        <v>134</v>
      </c>
      <c r="E463" s="237" t="s">
        <v>1</v>
      </c>
      <c r="F463" s="238" t="s">
        <v>1158</v>
      </c>
      <c r="G463" s="235"/>
      <c r="H463" s="237" t="s">
        <v>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134</v>
      </c>
      <c r="AU463" s="244" t="s">
        <v>86</v>
      </c>
      <c r="AV463" s="13" t="s">
        <v>84</v>
      </c>
      <c r="AW463" s="13" t="s">
        <v>32</v>
      </c>
      <c r="AX463" s="13" t="s">
        <v>76</v>
      </c>
      <c r="AY463" s="244" t="s">
        <v>125</v>
      </c>
    </row>
    <row r="464" s="14" customFormat="1">
      <c r="A464" s="14"/>
      <c r="B464" s="245"/>
      <c r="C464" s="246"/>
      <c r="D464" s="236" t="s">
        <v>134</v>
      </c>
      <c r="E464" s="247" t="s">
        <v>1</v>
      </c>
      <c r="F464" s="248" t="s">
        <v>1159</v>
      </c>
      <c r="G464" s="246"/>
      <c r="H464" s="249">
        <v>46.200000000000003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134</v>
      </c>
      <c r="AU464" s="255" t="s">
        <v>86</v>
      </c>
      <c r="AV464" s="14" t="s">
        <v>86</v>
      </c>
      <c r="AW464" s="14" t="s">
        <v>32</v>
      </c>
      <c r="AX464" s="14" t="s">
        <v>76</v>
      </c>
      <c r="AY464" s="255" t="s">
        <v>125</v>
      </c>
    </row>
    <row r="465" s="13" customFormat="1">
      <c r="A465" s="13"/>
      <c r="B465" s="234"/>
      <c r="C465" s="235"/>
      <c r="D465" s="236" t="s">
        <v>134</v>
      </c>
      <c r="E465" s="237" t="s">
        <v>1</v>
      </c>
      <c r="F465" s="238" t="s">
        <v>770</v>
      </c>
      <c r="G465" s="235"/>
      <c r="H465" s="237" t="s">
        <v>1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134</v>
      </c>
      <c r="AU465" s="244" t="s">
        <v>86</v>
      </c>
      <c r="AV465" s="13" t="s">
        <v>84</v>
      </c>
      <c r="AW465" s="13" t="s">
        <v>32</v>
      </c>
      <c r="AX465" s="13" t="s">
        <v>76</v>
      </c>
      <c r="AY465" s="244" t="s">
        <v>125</v>
      </c>
    </row>
    <row r="466" s="14" customFormat="1">
      <c r="A466" s="14"/>
      <c r="B466" s="245"/>
      <c r="C466" s="246"/>
      <c r="D466" s="236" t="s">
        <v>134</v>
      </c>
      <c r="E466" s="247" t="s">
        <v>1</v>
      </c>
      <c r="F466" s="248" t="s">
        <v>1160</v>
      </c>
      <c r="G466" s="246"/>
      <c r="H466" s="249">
        <v>9.3499999999999996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134</v>
      </c>
      <c r="AU466" s="255" t="s">
        <v>86</v>
      </c>
      <c r="AV466" s="14" t="s">
        <v>86</v>
      </c>
      <c r="AW466" s="14" t="s">
        <v>32</v>
      </c>
      <c r="AX466" s="14" t="s">
        <v>76</v>
      </c>
      <c r="AY466" s="255" t="s">
        <v>125</v>
      </c>
    </row>
    <row r="467" s="13" customFormat="1">
      <c r="A467" s="13"/>
      <c r="B467" s="234"/>
      <c r="C467" s="235"/>
      <c r="D467" s="236" t="s">
        <v>134</v>
      </c>
      <c r="E467" s="237" t="s">
        <v>1</v>
      </c>
      <c r="F467" s="238" t="s">
        <v>1161</v>
      </c>
      <c r="G467" s="235"/>
      <c r="H467" s="237" t="s">
        <v>1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134</v>
      </c>
      <c r="AU467" s="244" t="s">
        <v>86</v>
      </c>
      <c r="AV467" s="13" t="s">
        <v>84</v>
      </c>
      <c r="AW467" s="13" t="s">
        <v>32</v>
      </c>
      <c r="AX467" s="13" t="s">
        <v>76</v>
      </c>
      <c r="AY467" s="244" t="s">
        <v>125</v>
      </c>
    </row>
    <row r="468" s="14" customFormat="1">
      <c r="A468" s="14"/>
      <c r="B468" s="245"/>
      <c r="C468" s="246"/>
      <c r="D468" s="236" t="s">
        <v>134</v>
      </c>
      <c r="E468" s="247" t="s">
        <v>1</v>
      </c>
      <c r="F468" s="248" t="s">
        <v>1162</v>
      </c>
      <c r="G468" s="246"/>
      <c r="H468" s="249">
        <v>45.100000000000001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134</v>
      </c>
      <c r="AU468" s="255" t="s">
        <v>86</v>
      </c>
      <c r="AV468" s="14" t="s">
        <v>86</v>
      </c>
      <c r="AW468" s="14" t="s">
        <v>32</v>
      </c>
      <c r="AX468" s="14" t="s">
        <v>76</v>
      </c>
      <c r="AY468" s="255" t="s">
        <v>125</v>
      </c>
    </row>
    <row r="469" s="13" customFormat="1">
      <c r="A469" s="13"/>
      <c r="B469" s="234"/>
      <c r="C469" s="235"/>
      <c r="D469" s="236" t="s">
        <v>134</v>
      </c>
      <c r="E469" s="237" t="s">
        <v>1</v>
      </c>
      <c r="F469" s="238" t="s">
        <v>1163</v>
      </c>
      <c r="G469" s="235"/>
      <c r="H469" s="237" t="s">
        <v>1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134</v>
      </c>
      <c r="AU469" s="244" t="s">
        <v>86</v>
      </c>
      <c r="AV469" s="13" t="s">
        <v>84</v>
      </c>
      <c r="AW469" s="13" t="s">
        <v>32</v>
      </c>
      <c r="AX469" s="13" t="s">
        <v>76</v>
      </c>
      <c r="AY469" s="244" t="s">
        <v>125</v>
      </c>
    </row>
    <row r="470" s="14" customFormat="1">
      <c r="A470" s="14"/>
      <c r="B470" s="245"/>
      <c r="C470" s="246"/>
      <c r="D470" s="236" t="s">
        <v>134</v>
      </c>
      <c r="E470" s="247" t="s">
        <v>1</v>
      </c>
      <c r="F470" s="248" t="s">
        <v>1164</v>
      </c>
      <c r="G470" s="246"/>
      <c r="H470" s="249">
        <v>1.9199999999999999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134</v>
      </c>
      <c r="AU470" s="255" t="s">
        <v>86</v>
      </c>
      <c r="AV470" s="14" t="s">
        <v>86</v>
      </c>
      <c r="AW470" s="14" t="s">
        <v>32</v>
      </c>
      <c r="AX470" s="14" t="s">
        <v>76</v>
      </c>
      <c r="AY470" s="255" t="s">
        <v>125</v>
      </c>
    </row>
    <row r="471" s="13" customFormat="1">
      <c r="A471" s="13"/>
      <c r="B471" s="234"/>
      <c r="C471" s="235"/>
      <c r="D471" s="236" t="s">
        <v>134</v>
      </c>
      <c r="E471" s="237" t="s">
        <v>1</v>
      </c>
      <c r="F471" s="238" t="s">
        <v>1165</v>
      </c>
      <c r="G471" s="235"/>
      <c r="H471" s="237" t="s">
        <v>1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134</v>
      </c>
      <c r="AU471" s="244" t="s">
        <v>86</v>
      </c>
      <c r="AV471" s="13" t="s">
        <v>84</v>
      </c>
      <c r="AW471" s="13" t="s">
        <v>32</v>
      </c>
      <c r="AX471" s="13" t="s">
        <v>76</v>
      </c>
      <c r="AY471" s="244" t="s">
        <v>125</v>
      </c>
    </row>
    <row r="472" s="14" customFormat="1">
      <c r="A472" s="14"/>
      <c r="B472" s="245"/>
      <c r="C472" s="246"/>
      <c r="D472" s="236" t="s">
        <v>134</v>
      </c>
      <c r="E472" s="247" t="s">
        <v>1</v>
      </c>
      <c r="F472" s="248" t="s">
        <v>1166</v>
      </c>
      <c r="G472" s="246"/>
      <c r="H472" s="249">
        <v>28.905000000000001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134</v>
      </c>
      <c r="AU472" s="255" t="s">
        <v>86</v>
      </c>
      <c r="AV472" s="14" t="s">
        <v>86</v>
      </c>
      <c r="AW472" s="14" t="s">
        <v>32</v>
      </c>
      <c r="AX472" s="14" t="s">
        <v>76</v>
      </c>
      <c r="AY472" s="255" t="s">
        <v>125</v>
      </c>
    </row>
    <row r="473" s="15" customFormat="1">
      <c r="A473" s="15"/>
      <c r="B473" s="259"/>
      <c r="C473" s="260"/>
      <c r="D473" s="236" t="s">
        <v>134</v>
      </c>
      <c r="E473" s="261" t="s">
        <v>1</v>
      </c>
      <c r="F473" s="262" t="s">
        <v>235</v>
      </c>
      <c r="G473" s="260"/>
      <c r="H473" s="263">
        <v>134.99500000000001</v>
      </c>
      <c r="I473" s="264"/>
      <c r="J473" s="260"/>
      <c r="K473" s="260"/>
      <c r="L473" s="265"/>
      <c r="M473" s="266"/>
      <c r="N473" s="267"/>
      <c r="O473" s="267"/>
      <c r="P473" s="267"/>
      <c r="Q473" s="267"/>
      <c r="R473" s="267"/>
      <c r="S473" s="267"/>
      <c r="T473" s="26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9" t="s">
        <v>134</v>
      </c>
      <c r="AU473" s="269" t="s">
        <v>86</v>
      </c>
      <c r="AV473" s="15" t="s">
        <v>147</v>
      </c>
      <c r="AW473" s="15" t="s">
        <v>32</v>
      </c>
      <c r="AX473" s="15" t="s">
        <v>84</v>
      </c>
      <c r="AY473" s="269" t="s">
        <v>125</v>
      </c>
    </row>
    <row r="474" s="12" customFormat="1" ht="22.8" customHeight="1">
      <c r="A474" s="12"/>
      <c r="B474" s="204"/>
      <c r="C474" s="205"/>
      <c r="D474" s="206" t="s">
        <v>75</v>
      </c>
      <c r="E474" s="218" t="s">
        <v>787</v>
      </c>
      <c r="F474" s="218" t="s">
        <v>788</v>
      </c>
      <c r="G474" s="205"/>
      <c r="H474" s="205"/>
      <c r="I474" s="208"/>
      <c r="J474" s="219">
        <f>BK474</f>
        <v>0</v>
      </c>
      <c r="K474" s="205"/>
      <c r="L474" s="210"/>
      <c r="M474" s="211"/>
      <c r="N474" s="212"/>
      <c r="O474" s="212"/>
      <c r="P474" s="213">
        <f>SUM(P475:P476)</f>
        <v>0</v>
      </c>
      <c r="Q474" s="212"/>
      <c r="R474" s="213">
        <f>SUM(R475:R476)</f>
        <v>0</v>
      </c>
      <c r="S474" s="212"/>
      <c r="T474" s="214">
        <f>SUM(T475:T476)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5" t="s">
        <v>84</v>
      </c>
      <c r="AT474" s="216" t="s">
        <v>75</v>
      </c>
      <c r="AU474" s="216" t="s">
        <v>84</v>
      </c>
      <c r="AY474" s="215" t="s">
        <v>125</v>
      </c>
      <c r="BK474" s="217">
        <f>SUM(BK475:BK476)</f>
        <v>0</v>
      </c>
    </row>
    <row r="475" s="2" customFormat="1" ht="37.8" customHeight="1">
      <c r="A475" s="39"/>
      <c r="B475" s="40"/>
      <c r="C475" s="220" t="s">
        <v>1101</v>
      </c>
      <c r="D475" s="220" t="s">
        <v>128</v>
      </c>
      <c r="E475" s="221" t="s">
        <v>1175</v>
      </c>
      <c r="F475" s="222" t="s">
        <v>1176</v>
      </c>
      <c r="G475" s="223" t="s">
        <v>261</v>
      </c>
      <c r="H475" s="224">
        <v>611.553</v>
      </c>
      <c r="I475" s="225"/>
      <c r="J475" s="226">
        <f>ROUND(I475*H475,2)</f>
        <v>0</v>
      </c>
      <c r="K475" s="227"/>
      <c r="L475" s="45"/>
      <c r="M475" s="228" t="s">
        <v>1</v>
      </c>
      <c r="N475" s="229" t="s">
        <v>41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147</v>
      </c>
      <c r="AT475" s="232" t="s">
        <v>128</v>
      </c>
      <c r="AU475" s="232" t="s">
        <v>86</v>
      </c>
      <c r="AY475" s="18" t="s">
        <v>125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84</v>
      </c>
      <c r="BK475" s="233">
        <f>ROUND(I475*H475,2)</f>
        <v>0</v>
      </c>
      <c r="BL475" s="18" t="s">
        <v>147</v>
      </c>
      <c r="BM475" s="232" t="s">
        <v>1177</v>
      </c>
    </row>
    <row r="476" s="2" customFormat="1" ht="44.25" customHeight="1">
      <c r="A476" s="39"/>
      <c r="B476" s="40"/>
      <c r="C476" s="220" t="s">
        <v>1178</v>
      </c>
      <c r="D476" s="220" t="s">
        <v>128</v>
      </c>
      <c r="E476" s="221" t="s">
        <v>1179</v>
      </c>
      <c r="F476" s="222" t="s">
        <v>1180</v>
      </c>
      <c r="G476" s="223" t="s">
        <v>261</v>
      </c>
      <c r="H476" s="224">
        <v>611.553</v>
      </c>
      <c r="I476" s="225"/>
      <c r="J476" s="226">
        <f>ROUND(I476*H476,2)</f>
        <v>0</v>
      </c>
      <c r="K476" s="227"/>
      <c r="L476" s="45"/>
      <c r="M476" s="292" t="s">
        <v>1</v>
      </c>
      <c r="N476" s="293" t="s">
        <v>41</v>
      </c>
      <c r="O476" s="294"/>
      <c r="P476" s="295">
        <f>O476*H476</f>
        <v>0</v>
      </c>
      <c r="Q476" s="295">
        <v>0</v>
      </c>
      <c r="R476" s="295">
        <f>Q476*H476</f>
        <v>0</v>
      </c>
      <c r="S476" s="295">
        <v>0</v>
      </c>
      <c r="T476" s="296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147</v>
      </c>
      <c r="AT476" s="232" t="s">
        <v>128</v>
      </c>
      <c r="AU476" s="232" t="s">
        <v>86</v>
      </c>
      <c r="AY476" s="18" t="s">
        <v>125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84</v>
      </c>
      <c r="BK476" s="233">
        <f>ROUND(I476*H476,2)</f>
        <v>0</v>
      </c>
      <c r="BL476" s="18" t="s">
        <v>147</v>
      </c>
      <c r="BM476" s="232" t="s">
        <v>1181</v>
      </c>
    </row>
    <row r="477" s="2" customFormat="1" ht="6.96" customHeight="1">
      <c r="A477" s="39"/>
      <c r="B477" s="67"/>
      <c r="C477" s="68"/>
      <c r="D477" s="68"/>
      <c r="E477" s="68"/>
      <c r="F477" s="68"/>
      <c r="G477" s="68"/>
      <c r="H477" s="68"/>
      <c r="I477" s="68"/>
      <c r="J477" s="68"/>
      <c r="K477" s="68"/>
      <c r="L477" s="45"/>
      <c r="M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</row>
  </sheetData>
  <sheetProtection sheet="1" autoFilter="0" formatColumns="0" formatRows="0" objects="1" scenarios="1" spinCount="100000" saltValue="eH0Kvt1wvX9r6Y7oipDa7L3wXLM3uSRNMxxQ+3oFt9h/YVZERZHN/vM/Mi+hx9LHoOzXyrnqGSChPggGivAu3Q==" hashValue="KsNl/CGNXCAN5uwtZZpVq/qD4+n04pJ0mR6zgBCEDjIb4IM6KWGcN/65RXx2VNvnu9mV6YKGdgbcNvF8PBmiwA==" algorithmName="SHA-512" password="CA9C"/>
  <autoFilter ref="C126:K4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revitalizace autobusového nádraží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ROUND((SUM(BE123:BE201)),  2)</f>
        <v>0</v>
      </c>
      <c r="G33" s="39"/>
      <c r="H33" s="39"/>
      <c r="I33" s="156">
        <v>0.20999999999999999</v>
      </c>
      <c r="J33" s="155">
        <f>ROUND(((SUM(BE123:BE201))*I33),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ROUND((SUM(BF123:BF201)),  2)</f>
        <v>0</v>
      </c>
      <c r="G34" s="39"/>
      <c r="H34" s="39"/>
      <c r="I34" s="156">
        <v>0.14999999999999999</v>
      </c>
      <c r="J34" s="155">
        <f>ROUND(((SUM(BF123:BF201))*I34),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ROUND((SUM(BG123:BG201)),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ROUND((SUM(BH123:BH201)),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ROUND((SUM(BI123:BI201)),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revitalizace autobusového nádraží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Osvětlení přechodu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- Bahňák</v>
      </c>
      <c r="G89" s="41"/>
      <c r="H89" s="41"/>
      <c r="I89" s="33" t="s">
        <v>22</v>
      </c>
      <c r="J89" s="80" t="str">
        <f>IF(J12="","",J12)</f>
        <v>22. 9. 2021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214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215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217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1183</v>
      </c>
      <c r="E100" s="183"/>
      <c r="F100" s="183"/>
      <c r="G100" s="183"/>
      <c r="H100" s="183"/>
      <c r="I100" s="183"/>
      <c r="J100" s="184">
        <f>J148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1184</v>
      </c>
      <c r="E101" s="189"/>
      <c r="F101" s="189"/>
      <c r="G101" s="189"/>
      <c r="H101" s="189"/>
      <c r="I101" s="189"/>
      <c r="J101" s="190">
        <f>J149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1185</v>
      </c>
      <c r="E102" s="183"/>
      <c r="F102" s="183"/>
      <c r="G102" s="183"/>
      <c r="H102" s="183"/>
      <c r="I102" s="183"/>
      <c r="J102" s="184">
        <f>J191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1186</v>
      </c>
      <c r="E103" s="189"/>
      <c r="F103" s="189"/>
      <c r="G103" s="189"/>
      <c r="H103" s="189"/>
      <c r="I103" s="189"/>
      <c r="J103" s="190">
        <f>J192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109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Otrokovice - revitalizace autobusového nádraží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401 - Osvětlení přechodu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Otrokovice - Bahňák</v>
      </c>
      <c r="G117" s="41"/>
      <c r="H117" s="41"/>
      <c r="I117" s="33" t="s">
        <v>22</v>
      </c>
      <c r="J117" s="80" t="str">
        <f>IF(J12="","",J12)</f>
        <v>22. 9. 2021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Otrokovice</v>
      </c>
      <c r="G119" s="41"/>
      <c r="H119" s="41"/>
      <c r="I119" s="33" t="s">
        <v>30</v>
      </c>
      <c r="J119" s="37" t="str">
        <f>E21</f>
        <v>M.Sedlářová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>Ing.L.Alster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110</v>
      </c>
      <c r="D122" s="195" t="s">
        <v>61</v>
      </c>
      <c r="E122" s="195" t="s">
        <v>57</v>
      </c>
      <c r="F122" s="195" t="s">
        <v>58</v>
      </c>
      <c r="G122" s="195" t="s">
        <v>111</v>
      </c>
      <c r="H122" s="195" t="s">
        <v>112</v>
      </c>
      <c r="I122" s="195" t="s">
        <v>113</v>
      </c>
      <c r="J122" s="196" t="s">
        <v>101</v>
      </c>
      <c r="K122" s="197" t="s">
        <v>114</v>
      </c>
      <c r="L122" s="198"/>
      <c r="M122" s="101" t="s">
        <v>1</v>
      </c>
      <c r="N122" s="102" t="s">
        <v>40</v>
      </c>
      <c r="O122" s="102" t="s">
        <v>115</v>
      </c>
      <c r="P122" s="102" t="s">
        <v>116</v>
      </c>
      <c r="Q122" s="102" t="s">
        <v>117</v>
      </c>
      <c r="R122" s="102" t="s">
        <v>118</v>
      </c>
      <c r="S122" s="102" t="s">
        <v>119</v>
      </c>
      <c r="T122" s="103" t="s">
        <v>120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121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P124+P148+P191</f>
        <v>0</v>
      </c>
      <c r="Q123" s="105"/>
      <c r="R123" s="201">
        <f>R124+R148+R191</f>
        <v>11.435499999999999</v>
      </c>
      <c r="S123" s="105"/>
      <c r="T123" s="202">
        <f>T124+T148+T191</f>
        <v>0.35630000000000001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103</v>
      </c>
      <c r="BK123" s="203">
        <f>BK124+BK148+BK191</f>
        <v>0</v>
      </c>
    </row>
    <row r="124" s="12" customFormat="1" ht="25.92" customHeight="1">
      <c r="A124" s="12"/>
      <c r="B124" s="204"/>
      <c r="C124" s="205"/>
      <c r="D124" s="206" t="s">
        <v>75</v>
      </c>
      <c r="E124" s="207" t="s">
        <v>225</v>
      </c>
      <c r="F124" s="207" t="s">
        <v>226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P125+P145</f>
        <v>0</v>
      </c>
      <c r="Q124" s="212"/>
      <c r="R124" s="213">
        <f>R125+R145</f>
        <v>10.802209999999999</v>
      </c>
      <c r="S124" s="212"/>
      <c r="T124" s="214">
        <f>T125+T145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84</v>
      </c>
      <c r="AT124" s="216" t="s">
        <v>75</v>
      </c>
      <c r="AU124" s="216" t="s">
        <v>76</v>
      </c>
      <c r="AY124" s="215" t="s">
        <v>125</v>
      </c>
      <c r="BK124" s="217">
        <f>BK125+BK145</f>
        <v>0</v>
      </c>
    </row>
    <row r="125" s="12" customFormat="1" ht="22.8" customHeight="1">
      <c r="A125" s="12"/>
      <c r="B125" s="204"/>
      <c r="C125" s="205"/>
      <c r="D125" s="206" t="s">
        <v>75</v>
      </c>
      <c r="E125" s="218" t="s">
        <v>84</v>
      </c>
      <c r="F125" s="218" t="s">
        <v>227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SUM(P126:P144)</f>
        <v>0</v>
      </c>
      <c r="Q125" s="212"/>
      <c r="R125" s="213">
        <f>SUM(R126:R144)</f>
        <v>7.4177</v>
      </c>
      <c r="S125" s="212"/>
      <c r="T125" s="214">
        <f>SUM(T126:T144)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84</v>
      </c>
      <c r="AT125" s="216" t="s">
        <v>75</v>
      </c>
      <c r="AU125" s="216" t="s">
        <v>84</v>
      </c>
      <c r="AY125" s="215" t="s">
        <v>125</v>
      </c>
      <c r="BK125" s="217">
        <f>SUM(BK126:BK144)</f>
        <v>0</v>
      </c>
    </row>
    <row r="126" s="2" customFormat="1" ht="24.15" customHeight="1">
      <c r="A126" s="39"/>
      <c r="B126" s="40"/>
      <c r="C126" s="220" t="s">
        <v>166</v>
      </c>
      <c r="D126" s="220" t="s">
        <v>128</v>
      </c>
      <c r="E126" s="221" t="s">
        <v>1187</v>
      </c>
      <c r="F126" s="222" t="s">
        <v>1188</v>
      </c>
      <c r="G126" s="223" t="s">
        <v>325</v>
      </c>
      <c r="H126" s="224">
        <v>23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41</v>
      </c>
      <c r="O126" s="92"/>
      <c r="P126" s="230">
        <f>O126*H126</f>
        <v>0</v>
      </c>
      <c r="Q126" s="230">
        <v>0.036900000000000002</v>
      </c>
      <c r="R126" s="230">
        <f>Q126*H126</f>
        <v>0.84870000000000001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147</v>
      </c>
      <c r="AT126" s="232" t="s">
        <v>128</v>
      </c>
      <c r="AU126" s="232" t="s">
        <v>86</v>
      </c>
      <c r="AY126" s="18" t="s">
        <v>125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84</v>
      </c>
      <c r="BK126" s="233">
        <f>ROUND(I126*H126,2)</f>
        <v>0</v>
      </c>
      <c r="BL126" s="18" t="s">
        <v>147</v>
      </c>
      <c r="BM126" s="232" t="s">
        <v>1189</v>
      </c>
    </row>
    <row r="127" s="14" customFormat="1">
      <c r="A127" s="14"/>
      <c r="B127" s="245"/>
      <c r="C127" s="246"/>
      <c r="D127" s="236" t="s">
        <v>134</v>
      </c>
      <c r="E127" s="247" t="s">
        <v>1</v>
      </c>
      <c r="F127" s="248" t="s">
        <v>355</v>
      </c>
      <c r="G127" s="246"/>
      <c r="H127" s="249">
        <v>23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134</v>
      </c>
      <c r="AU127" s="255" t="s">
        <v>86</v>
      </c>
      <c r="AV127" s="14" t="s">
        <v>86</v>
      </c>
      <c r="AW127" s="14" t="s">
        <v>32</v>
      </c>
      <c r="AX127" s="14" t="s">
        <v>84</v>
      </c>
      <c r="AY127" s="255" t="s">
        <v>125</v>
      </c>
    </row>
    <row r="128" s="2" customFormat="1" ht="44.25" customHeight="1">
      <c r="A128" s="39"/>
      <c r="B128" s="40"/>
      <c r="C128" s="220" t="s">
        <v>84</v>
      </c>
      <c r="D128" s="220" t="s">
        <v>128</v>
      </c>
      <c r="E128" s="221" t="s">
        <v>1190</v>
      </c>
      <c r="F128" s="222" t="s">
        <v>1191</v>
      </c>
      <c r="G128" s="223" t="s">
        <v>230</v>
      </c>
      <c r="H128" s="224">
        <v>1.5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147</v>
      </c>
      <c r="AT128" s="232" t="s">
        <v>128</v>
      </c>
      <c r="AU128" s="232" t="s">
        <v>86</v>
      </c>
      <c r="AY128" s="18" t="s">
        <v>125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147</v>
      </c>
      <c r="BM128" s="232" t="s">
        <v>1192</v>
      </c>
    </row>
    <row r="129" s="14" customFormat="1">
      <c r="A129" s="14"/>
      <c r="B129" s="245"/>
      <c r="C129" s="246"/>
      <c r="D129" s="236" t="s">
        <v>134</v>
      </c>
      <c r="E129" s="247" t="s">
        <v>1</v>
      </c>
      <c r="F129" s="248" t="s">
        <v>1193</v>
      </c>
      <c r="G129" s="246"/>
      <c r="H129" s="249">
        <v>1.5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134</v>
      </c>
      <c r="AU129" s="255" t="s">
        <v>86</v>
      </c>
      <c r="AV129" s="14" t="s">
        <v>86</v>
      </c>
      <c r="AW129" s="14" t="s">
        <v>32</v>
      </c>
      <c r="AX129" s="14" t="s">
        <v>84</v>
      </c>
      <c r="AY129" s="255" t="s">
        <v>125</v>
      </c>
    </row>
    <row r="130" s="2" customFormat="1" ht="44.25" customHeight="1">
      <c r="A130" s="39"/>
      <c r="B130" s="40"/>
      <c r="C130" s="220" t="s">
        <v>86</v>
      </c>
      <c r="D130" s="220" t="s">
        <v>128</v>
      </c>
      <c r="E130" s="221" t="s">
        <v>1194</v>
      </c>
      <c r="F130" s="222" t="s">
        <v>1195</v>
      </c>
      <c r="G130" s="223" t="s">
        <v>230</v>
      </c>
      <c r="H130" s="224">
        <v>5.6349999999999998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147</v>
      </c>
      <c r="AT130" s="232" t="s">
        <v>128</v>
      </c>
      <c r="AU130" s="232" t="s">
        <v>86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147</v>
      </c>
      <c r="BM130" s="232" t="s">
        <v>1196</v>
      </c>
    </row>
    <row r="131" s="14" customFormat="1">
      <c r="A131" s="14"/>
      <c r="B131" s="245"/>
      <c r="C131" s="246"/>
      <c r="D131" s="236" t="s">
        <v>134</v>
      </c>
      <c r="E131" s="247" t="s">
        <v>1</v>
      </c>
      <c r="F131" s="248" t="s">
        <v>1197</v>
      </c>
      <c r="G131" s="246"/>
      <c r="H131" s="249">
        <v>5.6349999999999998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134</v>
      </c>
      <c r="AU131" s="255" t="s">
        <v>86</v>
      </c>
      <c r="AV131" s="14" t="s">
        <v>86</v>
      </c>
      <c r="AW131" s="14" t="s">
        <v>32</v>
      </c>
      <c r="AX131" s="14" t="s">
        <v>84</v>
      </c>
      <c r="AY131" s="255" t="s">
        <v>125</v>
      </c>
    </row>
    <row r="132" s="2" customFormat="1" ht="62.7" customHeight="1">
      <c r="A132" s="39"/>
      <c r="B132" s="40"/>
      <c r="C132" s="220" t="s">
        <v>147</v>
      </c>
      <c r="D132" s="220" t="s">
        <v>128</v>
      </c>
      <c r="E132" s="221" t="s">
        <v>251</v>
      </c>
      <c r="F132" s="222" t="s">
        <v>252</v>
      </c>
      <c r="G132" s="223" t="s">
        <v>230</v>
      </c>
      <c r="H132" s="224">
        <v>7.1349999999999998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147</v>
      </c>
      <c r="AT132" s="232" t="s">
        <v>128</v>
      </c>
      <c r="AU132" s="232" t="s">
        <v>86</v>
      </c>
      <c r="AY132" s="18" t="s">
        <v>125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147</v>
      </c>
      <c r="BM132" s="232" t="s">
        <v>1198</v>
      </c>
    </row>
    <row r="133" s="14" customFormat="1">
      <c r="A133" s="14"/>
      <c r="B133" s="245"/>
      <c r="C133" s="246"/>
      <c r="D133" s="236" t="s">
        <v>134</v>
      </c>
      <c r="E133" s="247" t="s">
        <v>1</v>
      </c>
      <c r="F133" s="248" t="s">
        <v>1199</v>
      </c>
      <c r="G133" s="246"/>
      <c r="H133" s="249">
        <v>7.1349999999999998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134</v>
      </c>
      <c r="AU133" s="255" t="s">
        <v>86</v>
      </c>
      <c r="AV133" s="14" t="s">
        <v>86</v>
      </c>
      <c r="AW133" s="14" t="s">
        <v>32</v>
      </c>
      <c r="AX133" s="14" t="s">
        <v>84</v>
      </c>
      <c r="AY133" s="255" t="s">
        <v>125</v>
      </c>
    </row>
    <row r="134" s="2" customFormat="1" ht="44.25" customHeight="1">
      <c r="A134" s="39"/>
      <c r="B134" s="40"/>
      <c r="C134" s="220" t="s">
        <v>124</v>
      </c>
      <c r="D134" s="220" t="s">
        <v>128</v>
      </c>
      <c r="E134" s="221" t="s">
        <v>1200</v>
      </c>
      <c r="F134" s="222" t="s">
        <v>1201</v>
      </c>
      <c r="G134" s="223" t="s">
        <v>230</v>
      </c>
      <c r="H134" s="224">
        <v>7.1349999999999998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147</v>
      </c>
      <c r="AT134" s="232" t="s">
        <v>128</v>
      </c>
      <c r="AU134" s="232" t="s">
        <v>86</v>
      </c>
      <c r="AY134" s="18" t="s">
        <v>125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147</v>
      </c>
      <c r="BM134" s="232" t="s">
        <v>1202</v>
      </c>
    </row>
    <row r="135" s="14" customFormat="1">
      <c r="A135" s="14"/>
      <c r="B135" s="245"/>
      <c r="C135" s="246"/>
      <c r="D135" s="236" t="s">
        <v>134</v>
      </c>
      <c r="E135" s="247" t="s">
        <v>1</v>
      </c>
      <c r="F135" s="248" t="s">
        <v>1203</v>
      </c>
      <c r="G135" s="246"/>
      <c r="H135" s="249">
        <v>7.1349999999999998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134</v>
      </c>
      <c r="AU135" s="255" t="s">
        <v>86</v>
      </c>
      <c r="AV135" s="14" t="s">
        <v>86</v>
      </c>
      <c r="AW135" s="14" t="s">
        <v>32</v>
      </c>
      <c r="AX135" s="14" t="s">
        <v>84</v>
      </c>
      <c r="AY135" s="255" t="s">
        <v>125</v>
      </c>
    </row>
    <row r="136" s="2" customFormat="1" ht="44.25" customHeight="1">
      <c r="A136" s="39"/>
      <c r="B136" s="40"/>
      <c r="C136" s="220" t="s">
        <v>159</v>
      </c>
      <c r="D136" s="220" t="s">
        <v>128</v>
      </c>
      <c r="E136" s="221" t="s">
        <v>259</v>
      </c>
      <c r="F136" s="222" t="s">
        <v>260</v>
      </c>
      <c r="G136" s="223" t="s">
        <v>261</v>
      </c>
      <c r="H136" s="224">
        <v>12.130000000000001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147</v>
      </c>
      <c r="AT136" s="232" t="s">
        <v>128</v>
      </c>
      <c r="AU136" s="232" t="s">
        <v>86</v>
      </c>
      <c r="AY136" s="18" t="s">
        <v>125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147</v>
      </c>
      <c r="BM136" s="232" t="s">
        <v>1204</v>
      </c>
    </row>
    <row r="137" s="14" customFormat="1">
      <c r="A137" s="14"/>
      <c r="B137" s="245"/>
      <c r="C137" s="246"/>
      <c r="D137" s="236" t="s">
        <v>134</v>
      </c>
      <c r="E137" s="247" t="s">
        <v>1</v>
      </c>
      <c r="F137" s="248" t="s">
        <v>1205</v>
      </c>
      <c r="G137" s="246"/>
      <c r="H137" s="249">
        <v>12.130000000000001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134</v>
      </c>
      <c r="AU137" s="255" t="s">
        <v>86</v>
      </c>
      <c r="AV137" s="14" t="s">
        <v>86</v>
      </c>
      <c r="AW137" s="14" t="s">
        <v>32</v>
      </c>
      <c r="AX137" s="14" t="s">
        <v>84</v>
      </c>
      <c r="AY137" s="255" t="s">
        <v>125</v>
      </c>
    </row>
    <row r="138" s="2" customFormat="1" ht="44.25" customHeight="1">
      <c r="A138" s="39"/>
      <c r="B138" s="40"/>
      <c r="C138" s="220" t="s">
        <v>172</v>
      </c>
      <c r="D138" s="220" t="s">
        <v>128</v>
      </c>
      <c r="E138" s="221" t="s">
        <v>264</v>
      </c>
      <c r="F138" s="222" t="s">
        <v>265</v>
      </c>
      <c r="G138" s="223" t="s">
        <v>230</v>
      </c>
      <c r="H138" s="224">
        <v>3.2200000000000002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147</v>
      </c>
      <c r="AT138" s="232" t="s">
        <v>128</v>
      </c>
      <c r="AU138" s="232" t="s">
        <v>86</v>
      </c>
      <c r="AY138" s="18" t="s">
        <v>125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147</v>
      </c>
      <c r="BM138" s="232" t="s">
        <v>1206</v>
      </c>
    </row>
    <row r="139" s="14" customFormat="1">
      <c r="A139" s="14"/>
      <c r="B139" s="245"/>
      <c r="C139" s="246"/>
      <c r="D139" s="236" t="s">
        <v>134</v>
      </c>
      <c r="E139" s="247" t="s">
        <v>1</v>
      </c>
      <c r="F139" s="248" t="s">
        <v>1207</v>
      </c>
      <c r="G139" s="246"/>
      <c r="H139" s="249">
        <v>3.2200000000000002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134</v>
      </c>
      <c r="AU139" s="255" t="s">
        <v>86</v>
      </c>
      <c r="AV139" s="14" t="s">
        <v>86</v>
      </c>
      <c r="AW139" s="14" t="s">
        <v>32</v>
      </c>
      <c r="AX139" s="14" t="s">
        <v>84</v>
      </c>
      <c r="AY139" s="255" t="s">
        <v>125</v>
      </c>
    </row>
    <row r="140" s="2" customFormat="1" ht="16.5" customHeight="1">
      <c r="A140" s="39"/>
      <c r="B140" s="40"/>
      <c r="C140" s="270" t="s">
        <v>177</v>
      </c>
      <c r="D140" s="270" t="s">
        <v>274</v>
      </c>
      <c r="E140" s="271" t="s">
        <v>275</v>
      </c>
      <c r="F140" s="272" t="s">
        <v>276</v>
      </c>
      <c r="G140" s="273" t="s">
        <v>261</v>
      </c>
      <c r="H140" s="274">
        <v>6.569</v>
      </c>
      <c r="I140" s="275"/>
      <c r="J140" s="276">
        <f>ROUND(I140*H140,2)</f>
        <v>0</v>
      </c>
      <c r="K140" s="277"/>
      <c r="L140" s="278"/>
      <c r="M140" s="279" t="s">
        <v>1</v>
      </c>
      <c r="N140" s="280" t="s">
        <v>41</v>
      </c>
      <c r="O140" s="92"/>
      <c r="P140" s="230">
        <f>O140*H140</f>
        <v>0</v>
      </c>
      <c r="Q140" s="230">
        <v>1</v>
      </c>
      <c r="R140" s="230">
        <f>Q140*H140</f>
        <v>6.569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172</v>
      </c>
      <c r="AT140" s="232" t="s">
        <v>274</v>
      </c>
      <c r="AU140" s="232" t="s">
        <v>86</v>
      </c>
      <c r="AY140" s="18" t="s">
        <v>125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147</v>
      </c>
      <c r="BM140" s="232" t="s">
        <v>1208</v>
      </c>
    </row>
    <row r="141" s="14" customFormat="1">
      <c r="A141" s="14"/>
      <c r="B141" s="245"/>
      <c r="C141" s="246"/>
      <c r="D141" s="236" t="s">
        <v>134</v>
      </c>
      <c r="E141" s="247" t="s">
        <v>1</v>
      </c>
      <c r="F141" s="248" t="s">
        <v>1209</v>
      </c>
      <c r="G141" s="246"/>
      <c r="H141" s="249">
        <v>5.4740000000000002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134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125</v>
      </c>
    </row>
    <row r="142" s="14" customFormat="1">
      <c r="A142" s="14"/>
      <c r="B142" s="245"/>
      <c r="C142" s="246"/>
      <c r="D142" s="236" t="s">
        <v>134</v>
      </c>
      <c r="E142" s="246"/>
      <c r="F142" s="248" t="s">
        <v>1210</v>
      </c>
      <c r="G142" s="246"/>
      <c r="H142" s="249">
        <v>6.569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134</v>
      </c>
      <c r="AU142" s="255" t="s">
        <v>86</v>
      </c>
      <c r="AV142" s="14" t="s">
        <v>86</v>
      </c>
      <c r="AW142" s="14" t="s">
        <v>4</v>
      </c>
      <c r="AX142" s="14" t="s">
        <v>84</v>
      </c>
      <c r="AY142" s="255" t="s">
        <v>125</v>
      </c>
    </row>
    <row r="143" s="2" customFormat="1" ht="37.8" customHeight="1">
      <c r="A143" s="39"/>
      <c r="B143" s="40"/>
      <c r="C143" s="220" t="s">
        <v>141</v>
      </c>
      <c r="D143" s="220" t="s">
        <v>128</v>
      </c>
      <c r="E143" s="221" t="s">
        <v>1211</v>
      </c>
      <c r="F143" s="222" t="s">
        <v>1212</v>
      </c>
      <c r="G143" s="223" t="s">
        <v>325</v>
      </c>
      <c r="H143" s="224">
        <v>23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550</v>
      </c>
      <c r="AT143" s="232" t="s">
        <v>128</v>
      </c>
      <c r="AU143" s="232" t="s">
        <v>86</v>
      </c>
      <c r="AY143" s="18" t="s">
        <v>125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84</v>
      </c>
      <c r="BK143" s="233">
        <f>ROUND(I143*H143,2)</f>
        <v>0</v>
      </c>
      <c r="BL143" s="18" t="s">
        <v>550</v>
      </c>
      <c r="BM143" s="232" t="s">
        <v>1213</v>
      </c>
    </row>
    <row r="144" s="14" customFormat="1">
      <c r="A144" s="14"/>
      <c r="B144" s="245"/>
      <c r="C144" s="246"/>
      <c r="D144" s="236" t="s">
        <v>134</v>
      </c>
      <c r="E144" s="247" t="s">
        <v>1</v>
      </c>
      <c r="F144" s="248" t="s">
        <v>355</v>
      </c>
      <c r="G144" s="246"/>
      <c r="H144" s="249">
        <v>23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134</v>
      </c>
      <c r="AU144" s="255" t="s">
        <v>86</v>
      </c>
      <c r="AV144" s="14" t="s">
        <v>86</v>
      </c>
      <c r="AW144" s="14" t="s">
        <v>32</v>
      </c>
      <c r="AX144" s="14" t="s">
        <v>84</v>
      </c>
      <c r="AY144" s="255" t="s">
        <v>125</v>
      </c>
    </row>
    <row r="145" s="12" customFormat="1" ht="22.8" customHeight="1">
      <c r="A145" s="12"/>
      <c r="B145" s="204"/>
      <c r="C145" s="205"/>
      <c r="D145" s="206" t="s">
        <v>75</v>
      </c>
      <c r="E145" s="218" t="s">
        <v>86</v>
      </c>
      <c r="F145" s="218" t="s">
        <v>367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SUM(P146:P147)</f>
        <v>0</v>
      </c>
      <c r="Q145" s="212"/>
      <c r="R145" s="213">
        <f>SUM(R146:R147)</f>
        <v>3.3845099999999997</v>
      </c>
      <c r="S145" s="212"/>
      <c r="T145" s="214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84</v>
      </c>
      <c r="AT145" s="216" t="s">
        <v>75</v>
      </c>
      <c r="AU145" s="216" t="s">
        <v>84</v>
      </c>
      <c r="AY145" s="215" t="s">
        <v>125</v>
      </c>
      <c r="BK145" s="217">
        <f>SUM(BK146:BK147)</f>
        <v>0</v>
      </c>
    </row>
    <row r="146" s="2" customFormat="1" ht="24.15" customHeight="1">
      <c r="A146" s="39"/>
      <c r="B146" s="40"/>
      <c r="C146" s="220" t="s">
        <v>184</v>
      </c>
      <c r="D146" s="220" t="s">
        <v>128</v>
      </c>
      <c r="E146" s="221" t="s">
        <v>1214</v>
      </c>
      <c r="F146" s="222" t="s">
        <v>1215</v>
      </c>
      <c r="G146" s="223" t="s">
        <v>230</v>
      </c>
      <c r="H146" s="224">
        <v>1.5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2.2563399999999998</v>
      </c>
      <c r="R146" s="230">
        <f>Q146*H146</f>
        <v>3.3845099999999997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147</v>
      </c>
      <c r="AT146" s="232" t="s">
        <v>128</v>
      </c>
      <c r="AU146" s="232" t="s">
        <v>86</v>
      </c>
      <c r="AY146" s="18" t="s">
        <v>125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147</v>
      </c>
      <c r="BM146" s="232" t="s">
        <v>1216</v>
      </c>
    </row>
    <row r="147" s="14" customFormat="1">
      <c r="A147" s="14"/>
      <c r="B147" s="245"/>
      <c r="C147" s="246"/>
      <c r="D147" s="236" t="s">
        <v>134</v>
      </c>
      <c r="E147" s="247" t="s">
        <v>1</v>
      </c>
      <c r="F147" s="248" t="s">
        <v>1193</v>
      </c>
      <c r="G147" s="246"/>
      <c r="H147" s="249">
        <v>1.5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134</v>
      </c>
      <c r="AU147" s="255" t="s">
        <v>86</v>
      </c>
      <c r="AV147" s="14" t="s">
        <v>86</v>
      </c>
      <c r="AW147" s="14" t="s">
        <v>32</v>
      </c>
      <c r="AX147" s="14" t="s">
        <v>84</v>
      </c>
      <c r="AY147" s="255" t="s">
        <v>125</v>
      </c>
    </row>
    <row r="148" s="12" customFormat="1" ht="25.92" customHeight="1">
      <c r="A148" s="12"/>
      <c r="B148" s="204"/>
      <c r="C148" s="205"/>
      <c r="D148" s="206" t="s">
        <v>75</v>
      </c>
      <c r="E148" s="207" t="s">
        <v>1217</v>
      </c>
      <c r="F148" s="207" t="s">
        <v>1218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P149</f>
        <v>0</v>
      </c>
      <c r="Q148" s="212"/>
      <c r="R148" s="213">
        <f>R149</f>
        <v>0.24691000000000002</v>
      </c>
      <c r="S148" s="212"/>
      <c r="T148" s="214">
        <f>T149</f>
        <v>0.35630000000000001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86</v>
      </c>
      <c r="AT148" s="216" t="s">
        <v>75</v>
      </c>
      <c r="AU148" s="216" t="s">
        <v>76</v>
      </c>
      <c r="AY148" s="215" t="s">
        <v>125</v>
      </c>
      <c r="BK148" s="217">
        <f>BK149</f>
        <v>0</v>
      </c>
    </row>
    <row r="149" s="12" customFormat="1" ht="22.8" customHeight="1">
      <c r="A149" s="12"/>
      <c r="B149" s="204"/>
      <c r="C149" s="205"/>
      <c r="D149" s="206" t="s">
        <v>75</v>
      </c>
      <c r="E149" s="218" t="s">
        <v>1219</v>
      </c>
      <c r="F149" s="218" t="s">
        <v>1220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SUM(P150:P190)</f>
        <v>0</v>
      </c>
      <c r="Q149" s="212"/>
      <c r="R149" s="213">
        <f>SUM(R150:R190)</f>
        <v>0.24691000000000002</v>
      </c>
      <c r="S149" s="212"/>
      <c r="T149" s="214">
        <f>SUM(T150:T190)</f>
        <v>0.35630000000000001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86</v>
      </c>
      <c r="AT149" s="216" t="s">
        <v>75</v>
      </c>
      <c r="AU149" s="216" t="s">
        <v>84</v>
      </c>
      <c r="AY149" s="215" t="s">
        <v>125</v>
      </c>
      <c r="BK149" s="217">
        <f>SUM(BK150:BK190)</f>
        <v>0</v>
      </c>
    </row>
    <row r="150" s="2" customFormat="1" ht="33" customHeight="1">
      <c r="A150" s="39"/>
      <c r="B150" s="40"/>
      <c r="C150" s="220" t="s">
        <v>188</v>
      </c>
      <c r="D150" s="220" t="s">
        <v>128</v>
      </c>
      <c r="E150" s="221" t="s">
        <v>1221</v>
      </c>
      <c r="F150" s="222" t="s">
        <v>1222</v>
      </c>
      <c r="G150" s="223" t="s">
        <v>334</v>
      </c>
      <c r="H150" s="224">
        <v>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0.0074999999999999997</v>
      </c>
      <c r="T150" s="231">
        <f>S150*H150</f>
        <v>0.0074999999999999997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316</v>
      </c>
      <c r="AT150" s="232" t="s">
        <v>128</v>
      </c>
      <c r="AU150" s="232" t="s">
        <v>86</v>
      </c>
      <c r="AY150" s="18" t="s">
        <v>125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316</v>
      </c>
      <c r="BM150" s="232" t="s">
        <v>1223</v>
      </c>
    </row>
    <row r="151" s="14" customFormat="1">
      <c r="A151" s="14"/>
      <c r="B151" s="245"/>
      <c r="C151" s="246"/>
      <c r="D151" s="236" t="s">
        <v>134</v>
      </c>
      <c r="E151" s="247" t="s">
        <v>1</v>
      </c>
      <c r="F151" s="248" t="s">
        <v>84</v>
      </c>
      <c r="G151" s="246"/>
      <c r="H151" s="249">
        <v>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134</v>
      </c>
      <c r="AU151" s="255" t="s">
        <v>86</v>
      </c>
      <c r="AV151" s="14" t="s">
        <v>86</v>
      </c>
      <c r="AW151" s="14" t="s">
        <v>32</v>
      </c>
      <c r="AX151" s="14" t="s">
        <v>84</v>
      </c>
      <c r="AY151" s="255" t="s">
        <v>125</v>
      </c>
    </row>
    <row r="152" s="2" customFormat="1" ht="24.15" customHeight="1">
      <c r="A152" s="39"/>
      <c r="B152" s="40"/>
      <c r="C152" s="220" t="s">
        <v>194</v>
      </c>
      <c r="D152" s="220" t="s">
        <v>128</v>
      </c>
      <c r="E152" s="221" t="s">
        <v>1224</v>
      </c>
      <c r="F152" s="222" t="s">
        <v>1225</v>
      </c>
      <c r="G152" s="223" t="s">
        <v>1226</v>
      </c>
      <c r="H152" s="224">
        <v>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41</v>
      </c>
      <c r="O152" s="92"/>
      <c r="P152" s="230">
        <f>O152*H152</f>
        <v>0</v>
      </c>
      <c r="Q152" s="230">
        <v>0.15540000000000001</v>
      </c>
      <c r="R152" s="230">
        <f>Q152*H152</f>
        <v>0.15540000000000001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147</v>
      </c>
      <c r="AT152" s="232" t="s">
        <v>128</v>
      </c>
      <c r="AU152" s="232" t="s">
        <v>86</v>
      </c>
      <c r="AY152" s="18" t="s">
        <v>125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84</v>
      </c>
      <c r="BK152" s="233">
        <f>ROUND(I152*H152,2)</f>
        <v>0</v>
      </c>
      <c r="BL152" s="18" t="s">
        <v>147</v>
      </c>
      <c r="BM152" s="232" t="s">
        <v>1227</v>
      </c>
    </row>
    <row r="153" s="14" customFormat="1">
      <c r="A153" s="14"/>
      <c r="B153" s="245"/>
      <c r="C153" s="246"/>
      <c r="D153" s="236" t="s">
        <v>134</v>
      </c>
      <c r="E153" s="247" t="s">
        <v>1</v>
      </c>
      <c r="F153" s="248" t="s">
        <v>84</v>
      </c>
      <c r="G153" s="246"/>
      <c r="H153" s="249">
        <v>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134</v>
      </c>
      <c r="AU153" s="255" t="s">
        <v>86</v>
      </c>
      <c r="AV153" s="14" t="s">
        <v>86</v>
      </c>
      <c r="AW153" s="14" t="s">
        <v>32</v>
      </c>
      <c r="AX153" s="14" t="s">
        <v>84</v>
      </c>
      <c r="AY153" s="255" t="s">
        <v>125</v>
      </c>
    </row>
    <row r="154" s="2" customFormat="1" ht="37.8" customHeight="1">
      <c r="A154" s="39"/>
      <c r="B154" s="40"/>
      <c r="C154" s="220" t="s">
        <v>200</v>
      </c>
      <c r="D154" s="220" t="s">
        <v>128</v>
      </c>
      <c r="E154" s="221" t="s">
        <v>1228</v>
      </c>
      <c r="F154" s="222" t="s">
        <v>1229</v>
      </c>
      <c r="G154" s="223" t="s">
        <v>1226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0.089779999999999999</v>
      </c>
      <c r="R154" s="230">
        <f>Q154*H154</f>
        <v>0.089779999999999999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147</v>
      </c>
      <c r="AT154" s="232" t="s">
        <v>128</v>
      </c>
      <c r="AU154" s="232" t="s">
        <v>86</v>
      </c>
      <c r="AY154" s="18" t="s">
        <v>125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147</v>
      </c>
      <c r="BM154" s="232" t="s">
        <v>1230</v>
      </c>
    </row>
    <row r="155" s="14" customFormat="1">
      <c r="A155" s="14"/>
      <c r="B155" s="245"/>
      <c r="C155" s="246"/>
      <c r="D155" s="236" t="s">
        <v>134</v>
      </c>
      <c r="E155" s="247" t="s">
        <v>1</v>
      </c>
      <c r="F155" s="248" t="s">
        <v>84</v>
      </c>
      <c r="G155" s="246"/>
      <c r="H155" s="249">
        <v>1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134</v>
      </c>
      <c r="AU155" s="255" t="s">
        <v>86</v>
      </c>
      <c r="AV155" s="14" t="s">
        <v>86</v>
      </c>
      <c r="AW155" s="14" t="s">
        <v>32</v>
      </c>
      <c r="AX155" s="14" t="s">
        <v>84</v>
      </c>
      <c r="AY155" s="255" t="s">
        <v>125</v>
      </c>
    </row>
    <row r="156" s="2" customFormat="1" ht="16.5" customHeight="1">
      <c r="A156" s="39"/>
      <c r="B156" s="40"/>
      <c r="C156" s="220" t="s">
        <v>205</v>
      </c>
      <c r="D156" s="220" t="s">
        <v>128</v>
      </c>
      <c r="E156" s="221" t="s">
        <v>1231</v>
      </c>
      <c r="F156" s="222" t="s">
        <v>1232</v>
      </c>
      <c r="G156" s="223" t="s">
        <v>334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0.0074999999999999997</v>
      </c>
      <c r="T156" s="231">
        <f>S156*H156</f>
        <v>0.0074999999999999997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316</v>
      </c>
      <c r="AT156" s="232" t="s">
        <v>128</v>
      </c>
      <c r="AU156" s="232" t="s">
        <v>86</v>
      </c>
      <c r="AY156" s="18" t="s">
        <v>125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316</v>
      </c>
      <c r="BM156" s="232" t="s">
        <v>1233</v>
      </c>
    </row>
    <row r="157" s="14" customFormat="1">
      <c r="A157" s="14"/>
      <c r="B157" s="245"/>
      <c r="C157" s="246"/>
      <c r="D157" s="236" t="s">
        <v>134</v>
      </c>
      <c r="E157" s="247" t="s">
        <v>1</v>
      </c>
      <c r="F157" s="248" t="s">
        <v>84</v>
      </c>
      <c r="G157" s="246"/>
      <c r="H157" s="249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134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125</v>
      </c>
    </row>
    <row r="158" s="2" customFormat="1" ht="16.5" customHeight="1">
      <c r="A158" s="39"/>
      <c r="B158" s="40"/>
      <c r="C158" s="220" t="s">
        <v>8</v>
      </c>
      <c r="D158" s="220" t="s">
        <v>128</v>
      </c>
      <c r="E158" s="221" t="s">
        <v>1234</v>
      </c>
      <c r="F158" s="222" t="s">
        <v>1235</v>
      </c>
      <c r="G158" s="223" t="s">
        <v>325</v>
      </c>
      <c r="H158" s="224">
        <v>26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0.0050000000000000001</v>
      </c>
      <c r="T158" s="231">
        <f>S158*H158</f>
        <v>0.13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316</v>
      </c>
      <c r="AT158" s="232" t="s">
        <v>128</v>
      </c>
      <c r="AU158" s="232" t="s">
        <v>86</v>
      </c>
      <c r="AY158" s="18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316</v>
      </c>
      <c r="BM158" s="232" t="s">
        <v>1236</v>
      </c>
    </row>
    <row r="159" s="14" customFormat="1">
      <c r="A159" s="14"/>
      <c r="B159" s="245"/>
      <c r="C159" s="246"/>
      <c r="D159" s="236" t="s">
        <v>134</v>
      </c>
      <c r="E159" s="247" t="s">
        <v>1</v>
      </c>
      <c r="F159" s="248" t="s">
        <v>1237</v>
      </c>
      <c r="G159" s="246"/>
      <c r="H159" s="249">
        <v>26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134</v>
      </c>
      <c r="AU159" s="255" t="s">
        <v>86</v>
      </c>
      <c r="AV159" s="14" t="s">
        <v>86</v>
      </c>
      <c r="AW159" s="14" t="s">
        <v>32</v>
      </c>
      <c r="AX159" s="14" t="s">
        <v>84</v>
      </c>
      <c r="AY159" s="255" t="s">
        <v>125</v>
      </c>
    </row>
    <row r="160" s="2" customFormat="1" ht="16.5" customHeight="1">
      <c r="A160" s="39"/>
      <c r="B160" s="40"/>
      <c r="C160" s="220" t="s">
        <v>316</v>
      </c>
      <c r="D160" s="220" t="s">
        <v>128</v>
      </c>
      <c r="E160" s="221" t="s">
        <v>1238</v>
      </c>
      <c r="F160" s="222" t="s">
        <v>1239</v>
      </c>
      <c r="G160" s="223" t="s">
        <v>325</v>
      </c>
      <c r="H160" s="224">
        <v>9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0.0050000000000000001</v>
      </c>
      <c r="T160" s="231">
        <f>S160*H160</f>
        <v>0.044999999999999998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316</v>
      </c>
      <c r="AT160" s="232" t="s">
        <v>128</v>
      </c>
      <c r="AU160" s="232" t="s">
        <v>86</v>
      </c>
      <c r="AY160" s="18" t="s">
        <v>125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84</v>
      </c>
      <c r="BK160" s="233">
        <f>ROUND(I160*H160,2)</f>
        <v>0</v>
      </c>
      <c r="BL160" s="18" t="s">
        <v>316</v>
      </c>
      <c r="BM160" s="232" t="s">
        <v>1240</v>
      </c>
    </row>
    <row r="161" s="14" customFormat="1">
      <c r="A161" s="14"/>
      <c r="B161" s="245"/>
      <c r="C161" s="246"/>
      <c r="D161" s="236" t="s">
        <v>134</v>
      </c>
      <c r="E161" s="247" t="s">
        <v>1</v>
      </c>
      <c r="F161" s="248" t="s">
        <v>177</v>
      </c>
      <c r="G161" s="246"/>
      <c r="H161" s="249">
        <v>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134</v>
      </c>
      <c r="AU161" s="255" t="s">
        <v>86</v>
      </c>
      <c r="AV161" s="14" t="s">
        <v>86</v>
      </c>
      <c r="AW161" s="14" t="s">
        <v>32</v>
      </c>
      <c r="AX161" s="14" t="s">
        <v>84</v>
      </c>
      <c r="AY161" s="255" t="s">
        <v>125</v>
      </c>
    </row>
    <row r="162" s="2" customFormat="1" ht="21.75" customHeight="1">
      <c r="A162" s="39"/>
      <c r="B162" s="40"/>
      <c r="C162" s="220" t="s">
        <v>322</v>
      </c>
      <c r="D162" s="220" t="s">
        <v>128</v>
      </c>
      <c r="E162" s="221" t="s">
        <v>1241</v>
      </c>
      <c r="F162" s="222" t="s">
        <v>1242</v>
      </c>
      <c r="G162" s="223" t="s">
        <v>325</v>
      </c>
      <c r="H162" s="224">
        <v>23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0.0050000000000000001</v>
      </c>
      <c r="T162" s="231">
        <f>S162*H162</f>
        <v>0.11500000000000001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316</v>
      </c>
      <c r="AT162" s="232" t="s">
        <v>128</v>
      </c>
      <c r="AU162" s="232" t="s">
        <v>86</v>
      </c>
      <c r="AY162" s="18" t="s">
        <v>125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84</v>
      </c>
      <c r="BK162" s="233">
        <f>ROUND(I162*H162,2)</f>
        <v>0</v>
      </c>
      <c r="BL162" s="18" t="s">
        <v>316</v>
      </c>
      <c r="BM162" s="232" t="s">
        <v>1243</v>
      </c>
    </row>
    <row r="163" s="14" customFormat="1">
      <c r="A163" s="14"/>
      <c r="B163" s="245"/>
      <c r="C163" s="246"/>
      <c r="D163" s="236" t="s">
        <v>134</v>
      </c>
      <c r="E163" s="247" t="s">
        <v>1</v>
      </c>
      <c r="F163" s="248" t="s">
        <v>355</v>
      </c>
      <c r="G163" s="246"/>
      <c r="H163" s="249">
        <v>23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134</v>
      </c>
      <c r="AU163" s="255" t="s">
        <v>86</v>
      </c>
      <c r="AV163" s="14" t="s">
        <v>86</v>
      </c>
      <c r="AW163" s="14" t="s">
        <v>32</v>
      </c>
      <c r="AX163" s="14" t="s">
        <v>84</v>
      </c>
      <c r="AY163" s="255" t="s">
        <v>125</v>
      </c>
    </row>
    <row r="164" s="2" customFormat="1" ht="24.15" customHeight="1">
      <c r="A164" s="39"/>
      <c r="B164" s="40"/>
      <c r="C164" s="220" t="s">
        <v>331</v>
      </c>
      <c r="D164" s="220" t="s">
        <v>128</v>
      </c>
      <c r="E164" s="221" t="s">
        <v>1244</v>
      </c>
      <c r="F164" s="222" t="s">
        <v>1245</v>
      </c>
      <c r="G164" s="223" t="s">
        <v>334</v>
      </c>
      <c r="H164" s="224">
        <v>2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0.00089999999999999998</v>
      </c>
      <c r="T164" s="231">
        <f>S164*H164</f>
        <v>0.0018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316</v>
      </c>
      <c r="AT164" s="232" t="s">
        <v>128</v>
      </c>
      <c r="AU164" s="232" t="s">
        <v>86</v>
      </c>
      <c r="AY164" s="18" t="s">
        <v>125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316</v>
      </c>
      <c r="BM164" s="232" t="s">
        <v>1246</v>
      </c>
    </row>
    <row r="165" s="14" customFormat="1">
      <c r="A165" s="14"/>
      <c r="B165" s="245"/>
      <c r="C165" s="246"/>
      <c r="D165" s="236" t="s">
        <v>134</v>
      </c>
      <c r="E165" s="247" t="s">
        <v>1</v>
      </c>
      <c r="F165" s="248" t="s">
        <v>1247</v>
      </c>
      <c r="G165" s="246"/>
      <c r="H165" s="249">
        <v>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134</v>
      </c>
      <c r="AU165" s="255" t="s">
        <v>86</v>
      </c>
      <c r="AV165" s="14" t="s">
        <v>86</v>
      </c>
      <c r="AW165" s="14" t="s">
        <v>32</v>
      </c>
      <c r="AX165" s="14" t="s">
        <v>84</v>
      </c>
      <c r="AY165" s="255" t="s">
        <v>125</v>
      </c>
    </row>
    <row r="166" s="2" customFormat="1" ht="24.15" customHeight="1">
      <c r="A166" s="39"/>
      <c r="B166" s="40"/>
      <c r="C166" s="220" t="s">
        <v>341</v>
      </c>
      <c r="D166" s="220" t="s">
        <v>128</v>
      </c>
      <c r="E166" s="221" t="s">
        <v>1248</v>
      </c>
      <c r="F166" s="222" t="s">
        <v>1249</v>
      </c>
      <c r="G166" s="223" t="s">
        <v>334</v>
      </c>
      <c r="H166" s="224">
        <v>2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0.002</v>
      </c>
      <c r="T166" s="231">
        <f>S166*H166</f>
        <v>0.0040000000000000001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316</v>
      </c>
      <c r="AT166" s="232" t="s">
        <v>128</v>
      </c>
      <c r="AU166" s="232" t="s">
        <v>86</v>
      </c>
      <c r="AY166" s="18" t="s">
        <v>125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84</v>
      </c>
      <c r="BK166" s="233">
        <f>ROUND(I166*H166,2)</f>
        <v>0</v>
      </c>
      <c r="BL166" s="18" t="s">
        <v>316</v>
      </c>
      <c r="BM166" s="232" t="s">
        <v>1250</v>
      </c>
    </row>
    <row r="167" s="14" customFormat="1">
      <c r="A167" s="14"/>
      <c r="B167" s="245"/>
      <c r="C167" s="246"/>
      <c r="D167" s="236" t="s">
        <v>134</v>
      </c>
      <c r="E167" s="247" t="s">
        <v>1</v>
      </c>
      <c r="F167" s="248" t="s">
        <v>1247</v>
      </c>
      <c r="G167" s="246"/>
      <c r="H167" s="249">
        <v>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134</v>
      </c>
      <c r="AU167" s="255" t="s">
        <v>86</v>
      </c>
      <c r="AV167" s="14" t="s">
        <v>86</v>
      </c>
      <c r="AW167" s="14" t="s">
        <v>32</v>
      </c>
      <c r="AX167" s="14" t="s">
        <v>84</v>
      </c>
      <c r="AY167" s="255" t="s">
        <v>125</v>
      </c>
    </row>
    <row r="168" s="2" customFormat="1" ht="21.75" customHeight="1">
      <c r="A168" s="39"/>
      <c r="B168" s="40"/>
      <c r="C168" s="220" t="s">
        <v>336</v>
      </c>
      <c r="D168" s="220" t="s">
        <v>128</v>
      </c>
      <c r="E168" s="221" t="s">
        <v>1251</v>
      </c>
      <c r="F168" s="222" t="s">
        <v>1252</v>
      </c>
      <c r="G168" s="223" t="s">
        <v>334</v>
      </c>
      <c r="H168" s="224">
        <v>1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0.002</v>
      </c>
      <c r="T168" s="231">
        <f>S168*H168</f>
        <v>0.002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316</v>
      </c>
      <c r="AT168" s="232" t="s">
        <v>128</v>
      </c>
      <c r="AU168" s="232" t="s">
        <v>86</v>
      </c>
      <c r="AY168" s="18" t="s">
        <v>125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84</v>
      </c>
      <c r="BK168" s="233">
        <f>ROUND(I168*H168,2)</f>
        <v>0</v>
      </c>
      <c r="BL168" s="18" t="s">
        <v>316</v>
      </c>
      <c r="BM168" s="232" t="s">
        <v>1253</v>
      </c>
    </row>
    <row r="169" s="14" customFormat="1">
      <c r="A169" s="14"/>
      <c r="B169" s="245"/>
      <c r="C169" s="246"/>
      <c r="D169" s="236" t="s">
        <v>134</v>
      </c>
      <c r="E169" s="247" t="s">
        <v>1</v>
      </c>
      <c r="F169" s="248" t="s">
        <v>84</v>
      </c>
      <c r="G169" s="246"/>
      <c r="H169" s="249">
        <v>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134</v>
      </c>
      <c r="AU169" s="255" t="s">
        <v>86</v>
      </c>
      <c r="AV169" s="14" t="s">
        <v>86</v>
      </c>
      <c r="AW169" s="14" t="s">
        <v>32</v>
      </c>
      <c r="AX169" s="14" t="s">
        <v>84</v>
      </c>
      <c r="AY169" s="255" t="s">
        <v>125</v>
      </c>
    </row>
    <row r="170" s="2" customFormat="1" ht="21.75" customHeight="1">
      <c r="A170" s="39"/>
      <c r="B170" s="40"/>
      <c r="C170" s="220" t="s">
        <v>7</v>
      </c>
      <c r="D170" s="220" t="s">
        <v>128</v>
      </c>
      <c r="E170" s="221" t="s">
        <v>1254</v>
      </c>
      <c r="F170" s="222" t="s">
        <v>1255</v>
      </c>
      <c r="G170" s="223" t="s">
        <v>334</v>
      </c>
      <c r="H170" s="224">
        <v>2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0.002</v>
      </c>
      <c r="T170" s="231">
        <f>S170*H170</f>
        <v>0.0040000000000000001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316</v>
      </c>
      <c r="AT170" s="232" t="s">
        <v>128</v>
      </c>
      <c r="AU170" s="232" t="s">
        <v>86</v>
      </c>
      <c r="AY170" s="18" t="s">
        <v>125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316</v>
      </c>
      <c r="BM170" s="232" t="s">
        <v>1256</v>
      </c>
    </row>
    <row r="171" s="14" customFormat="1">
      <c r="A171" s="14"/>
      <c r="B171" s="245"/>
      <c r="C171" s="246"/>
      <c r="D171" s="236" t="s">
        <v>134</v>
      </c>
      <c r="E171" s="247" t="s">
        <v>1</v>
      </c>
      <c r="F171" s="248" t="s">
        <v>86</v>
      </c>
      <c r="G171" s="246"/>
      <c r="H171" s="249">
        <v>2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134</v>
      </c>
      <c r="AU171" s="255" t="s">
        <v>86</v>
      </c>
      <c r="AV171" s="14" t="s">
        <v>86</v>
      </c>
      <c r="AW171" s="14" t="s">
        <v>32</v>
      </c>
      <c r="AX171" s="14" t="s">
        <v>84</v>
      </c>
      <c r="AY171" s="255" t="s">
        <v>125</v>
      </c>
    </row>
    <row r="172" s="2" customFormat="1" ht="16.5" customHeight="1">
      <c r="A172" s="39"/>
      <c r="B172" s="40"/>
      <c r="C172" s="220" t="s">
        <v>349</v>
      </c>
      <c r="D172" s="220" t="s">
        <v>128</v>
      </c>
      <c r="E172" s="221" t="s">
        <v>1257</v>
      </c>
      <c r="F172" s="222" t="s">
        <v>1258</v>
      </c>
      <c r="G172" s="223" t="s">
        <v>150</v>
      </c>
      <c r="H172" s="224">
        <v>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0.00054000000000000001</v>
      </c>
      <c r="R172" s="230">
        <f>Q172*H172</f>
        <v>0.00054000000000000001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147</v>
      </c>
      <c r="AT172" s="232" t="s">
        <v>128</v>
      </c>
      <c r="AU172" s="232" t="s">
        <v>86</v>
      </c>
      <c r="AY172" s="18" t="s">
        <v>125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84</v>
      </c>
      <c r="BK172" s="233">
        <f>ROUND(I172*H172,2)</f>
        <v>0</v>
      </c>
      <c r="BL172" s="18" t="s">
        <v>147</v>
      </c>
      <c r="BM172" s="232" t="s">
        <v>1259</v>
      </c>
    </row>
    <row r="173" s="14" customFormat="1">
      <c r="A173" s="14"/>
      <c r="B173" s="245"/>
      <c r="C173" s="246"/>
      <c r="D173" s="236" t="s">
        <v>134</v>
      </c>
      <c r="E173" s="247" t="s">
        <v>1</v>
      </c>
      <c r="F173" s="248" t="s">
        <v>84</v>
      </c>
      <c r="G173" s="246"/>
      <c r="H173" s="249">
        <v>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134</v>
      </c>
      <c r="AU173" s="255" t="s">
        <v>86</v>
      </c>
      <c r="AV173" s="14" t="s">
        <v>86</v>
      </c>
      <c r="AW173" s="14" t="s">
        <v>32</v>
      </c>
      <c r="AX173" s="14" t="s">
        <v>84</v>
      </c>
      <c r="AY173" s="255" t="s">
        <v>125</v>
      </c>
    </row>
    <row r="174" s="2" customFormat="1" ht="16.5" customHeight="1">
      <c r="A174" s="39"/>
      <c r="B174" s="40"/>
      <c r="C174" s="220" t="s">
        <v>355</v>
      </c>
      <c r="D174" s="220" t="s">
        <v>128</v>
      </c>
      <c r="E174" s="221" t="s">
        <v>1260</v>
      </c>
      <c r="F174" s="222" t="s">
        <v>1261</v>
      </c>
      <c r="G174" s="223" t="s">
        <v>138</v>
      </c>
      <c r="H174" s="224">
        <v>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0.00054000000000000001</v>
      </c>
      <c r="R174" s="230">
        <f>Q174*H174</f>
        <v>0.00054000000000000001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147</v>
      </c>
      <c r="AT174" s="232" t="s">
        <v>128</v>
      </c>
      <c r="AU174" s="232" t="s">
        <v>86</v>
      </c>
      <c r="AY174" s="18" t="s">
        <v>125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147</v>
      </c>
      <c r="BM174" s="232" t="s">
        <v>1262</v>
      </c>
    </row>
    <row r="175" s="13" customFormat="1">
      <c r="A175" s="13"/>
      <c r="B175" s="234"/>
      <c r="C175" s="235"/>
      <c r="D175" s="236" t="s">
        <v>134</v>
      </c>
      <c r="E175" s="237" t="s">
        <v>1</v>
      </c>
      <c r="F175" s="238" t="s">
        <v>1263</v>
      </c>
      <c r="G175" s="235"/>
      <c r="H175" s="237" t="s">
        <v>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134</v>
      </c>
      <c r="AU175" s="244" t="s">
        <v>86</v>
      </c>
      <c r="AV175" s="13" t="s">
        <v>84</v>
      </c>
      <c r="AW175" s="13" t="s">
        <v>32</v>
      </c>
      <c r="AX175" s="13" t="s">
        <v>76</v>
      </c>
      <c r="AY175" s="244" t="s">
        <v>125</v>
      </c>
    </row>
    <row r="176" s="14" customFormat="1">
      <c r="A176" s="14"/>
      <c r="B176" s="245"/>
      <c r="C176" s="246"/>
      <c r="D176" s="236" t="s">
        <v>134</v>
      </c>
      <c r="E176" s="247" t="s">
        <v>1</v>
      </c>
      <c r="F176" s="248" t="s">
        <v>84</v>
      </c>
      <c r="G176" s="246"/>
      <c r="H176" s="249">
        <v>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134</v>
      </c>
      <c r="AU176" s="255" t="s">
        <v>86</v>
      </c>
      <c r="AV176" s="14" t="s">
        <v>86</v>
      </c>
      <c r="AW176" s="14" t="s">
        <v>32</v>
      </c>
      <c r="AX176" s="14" t="s">
        <v>84</v>
      </c>
      <c r="AY176" s="255" t="s">
        <v>125</v>
      </c>
    </row>
    <row r="177" s="2" customFormat="1" ht="16.5" customHeight="1">
      <c r="A177" s="39"/>
      <c r="B177" s="40"/>
      <c r="C177" s="220" t="s">
        <v>359</v>
      </c>
      <c r="D177" s="220" t="s">
        <v>128</v>
      </c>
      <c r="E177" s="221" t="s">
        <v>1264</v>
      </c>
      <c r="F177" s="222" t="s">
        <v>1265</v>
      </c>
      <c r="G177" s="223" t="s">
        <v>1226</v>
      </c>
      <c r="H177" s="224">
        <v>1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0.00064999999999999997</v>
      </c>
      <c r="R177" s="230">
        <f>Q177*H177</f>
        <v>0.00064999999999999997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147</v>
      </c>
      <c r="AT177" s="232" t="s">
        <v>128</v>
      </c>
      <c r="AU177" s="232" t="s">
        <v>86</v>
      </c>
      <c r="AY177" s="18" t="s">
        <v>125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147</v>
      </c>
      <c r="BM177" s="232" t="s">
        <v>1266</v>
      </c>
    </row>
    <row r="178" s="14" customFormat="1">
      <c r="A178" s="14"/>
      <c r="B178" s="245"/>
      <c r="C178" s="246"/>
      <c r="D178" s="236" t="s">
        <v>134</v>
      </c>
      <c r="E178" s="247" t="s">
        <v>1</v>
      </c>
      <c r="F178" s="248" t="s">
        <v>84</v>
      </c>
      <c r="G178" s="246"/>
      <c r="H178" s="249">
        <v>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134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125</v>
      </c>
    </row>
    <row r="179" s="2" customFormat="1" ht="21.75" customHeight="1">
      <c r="A179" s="39"/>
      <c r="B179" s="40"/>
      <c r="C179" s="220" t="s">
        <v>363</v>
      </c>
      <c r="D179" s="220" t="s">
        <v>128</v>
      </c>
      <c r="E179" s="221" t="s">
        <v>1267</v>
      </c>
      <c r="F179" s="222" t="s">
        <v>1268</v>
      </c>
      <c r="G179" s="223" t="s">
        <v>150</v>
      </c>
      <c r="H179" s="224">
        <v>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147</v>
      </c>
      <c r="AT179" s="232" t="s">
        <v>128</v>
      </c>
      <c r="AU179" s="232" t="s">
        <v>86</v>
      </c>
      <c r="AY179" s="18" t="s">
        <v>125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147</v>
      </c>
      <c r="BM179" s="232" t="s">
        <v>1269</v>
      </c>
    </row>
    <row r="180" s="14" customFormat="1">
      <c r="A180" s="14"/>
      <c r="B180" s="245"/>
      <c r="C180" s="246"/>
      <c r="D180" s="236" t="s">
        <v>134</v>
      </c>
      <c r="E180" s="247" t="s">
        <v>1</v>
      </c>
      <c r="F180" s="248" t="s">
        <v>1270</v>
      </c>
      <c r="G180" s="246"/>
      <c r="H180" s="249">
        <v>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134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125</v>
      </c>
    </row>
    <row r="181" s="2" customFormat="1" ht="16.5" customHeight="1">
      <c r="A181" s="39"/>
      <c r="B181" s="40"/>
      <c r="C181" s="220" t="s">
        <v>368</v>
      </c>
      <c r="D181" s="220" t="s">
        <v>128</v>
      </c>
      <c r="E181" s="221" t="s">
        <v>1271</v>
      </c>
      <c r="F181" s="222" t="s">
        <v>1272</v>
      </c>
      <c r="G181" s="223" t="s">
        <v>150</v>
      </c>
      <c r="H181" s="224">
        <v>4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41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147</v>
      </c>
      <c r="AT181" s="232" t="s">
        <v>128</v>
      </c>
      <c r="AU181" s="232" t="s">
        <v>86</v>
      </c>
      <c r="AY181" s="18" t="s">
        <v>125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84</v>
      </c>
      <c r="BK181" s="233">
        <f>ROUND(I181*H181,2)</f>
        <v>0</v>
      </c>
      <c r="BL181" s="18" t="s">
        <v>147</v>
      </c>
      <c r="BM181" s="232" t="s">
        <v>1273</v>
      </c>
    </row>
    <row r="182" s="14" customFormat="1">
      <c r="A182" s="14"/>
      <c r="B182" s="245"/>
      <c r="C182" s="246"/>
      <c r="D182" s="236" t="s">
        <v>134</v>
      </c>
      <c r="E182" s="247" t="s">
        <v>1</v>
      </c>
      <c r="F182" s="248" t="s">
        <v>1274</v>
      </c>
      <c r="G182" s="246"/>
      <c r="H182" s="249">
        <v>4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134</v>
      </c>
      <c r="AU182" s="255" t="s">
        <v>86</v>
      </c>
      <c r="AV182" s="14" t="s">
        <v>86</v>
      </c>
      <c r="AW182" s="14" t="s">
        <v>32</v>
      </c>
      <c r="AX182" s="14" t="s">
        <v>84</v>
      </c>
      <c r="AY182" s="255" t="s">
        <v>125</v>
      </c>
    </row>
    <row r="183" s="2" customFormat="1" ht="24.15" customHeight="1">
      <c r="A183" s="39"/>
      <c r="B183" s="40"/>
      <c r="C183" s="220" t="s">
        <v>373</v>
      </c>
      <c r="D183" s="220" t="s">
        <v>128</v>
      </c>
      <c r="E183" s="221" t="s">
        <v>1275</v>
      </c>
      <c r="F183" s="222" t="s">
        <v>1276</v>
      </c>
      <c r="G183" s="223" t="s">
        <v>150</v>
      </c>
      <c r="H183" s="224">
        <v>1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147</v>
      </c>
      <c r="AT183" s="232" t="s">
        <v>128</v>
      </c>
      <c r="AU183" s="232" t="s">
        <v>86</v>
      </c>
      <c r="AY183" s="18" t="s">
        <v>125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147</v>
      </c>
      <c r="BM183" s="232" t="s">
        <v>1277</v>
      </c>
    </row>
    <row r="184" s="14" customFormat="1">
      <c r="A184" s="14"/>
      <c r="B184" s="245"/>
      <c r="C184" s="246"/>
      <c r="D184" s="236" t="s">
        <v>134</v>
      </c>
      <c r="E184" s="247" t="s">
        <v>1</v>
      </c>
      <c r="F184" s="248" t="s">
        <v>1270</v>
      </c>
      <c r="G184" s="246"/>
      <c r="H184" s="249">
        <v>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134</v>
      </c>
      <c r="AU184" s="255" t="s">
        <v>86</v>
      </c>
      <c r="AV184" s="14" t="s">
        <v>86</v>
      </c>
      <c r="AW184" s="14" t="s">
        <v>32</v>
      </c>
      <c r="AX184" s="14" t="s">
        <v>84</v>
      </c>
      <c r="AY184" s="255" t="s">
        <v>125</v>
      </c>
    </row>
    <row r="185" s="2" customFormat="1" ht="24.15" customHeight="1">
      <c r="A185" s="39"/>
      <c r="B185" s="40"/>
      <c r="C185" s="220" t="s">
        <v>377</v>
      </c>
      <c r="D185" s="220" t="s">
        <v>128</v>
      </c>
      <c r="E185" s="221" t="s">
        <v>1278</v>
      </c>
      <c r="F185" s="222" t="s">
        <v>1279</v>
      </c>
      <c r="G185" s="223" t="s">
        <v>150</v>
      </c>
      <c r="H185" s="224">
        <v>1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147</v>
      </c>
      <c r="AT185" s="232" t="s">
        <v>128</v>
      </c>
      <c r="AU185" s="232" t="s">
        <v>86</v>
      </c>
      <c r="AY185" s="18" t="s">
        <v>125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84</v>
      </c>
      <c r="BK185" s="233">
        <f>ROUND(I185*H185,2)</f>
        <v>0</v>
      </c>
      <c r="BL185" s="18" t="s">
        <v>147</v>
      </c>
      <c r="BM185" s="232" t="s">
        <v>1280</v>
      </c>
    </row>
    <row r="186" s="14" customFormat="1">
      <c r="A186" s="14"/>
      <c r="B186" s="245"/>
      <c r="C186" s="246"/>
      <c r="D186" s="236" t="s">
        <v>134</v>
      </c>
      <c r="E186" s="247" t="s">
        <v>1</v>
      </c>
      <c r="F186" s="248" t="s">
        <v>1270</v>
      </c>
      <c r="G186" s="246"/>
      <c r="H186" s="249">
        <v>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134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125</v>
      </c>
    </row>
    <row r="187" s="2" customFormat="1" ht="16.5" customHeight="1">
      <c r="A187" s="39"/>
      <c r="B187" s="40"/>
      <c r="C187" s="220" t="s">
        <v>383</v>
      </c>
      <c r="D187" s="220" t="s">
        <v>128</v>
      </c>
      <c r="E187" s="221" t="s">
        <v>1281</v>
      </c>
      <c r="F187" s="222" t="s">
        <v>1282</v>
      </c>
      <c r="G187" s="223" t="s">
        <v>334</v>
      </c>
      <c r="H187" s="224">
        <v>1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0.002</v>
      </c>
      <c r="T187" s="231">
        <f>S187*H187</f>
        <v>0.002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316</v>
      </c>
      <c r="AT187" s="232" t="s">
        <v>128</v>
      </c>
      <c r="AU187" s="232" t="s">
        <v>86</v>
      </c>
      <c r="AY187" s="18" t="s">
        <v>125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316</v>
      </c>
      <c r="BM187" s="232" t="s">
        <v>1283</v>
      </c>
    </row>
    <row r="188" s="14" customFormat="1">
      <c r="A188" s="14"/>
      <c r="B188" s="245"/>
      <c r="C188" s="246"/>
      <c r="D188" s="236" t="s">
        <v>134</v>
      </c>
      <c r="E188" s="247" t="s">
        <v>1</v>
      </c>
      <c r="F188" s="248" t="s">
        <v>84</v>
      </c>
      <c r="G188" s="246"/>
      <c r="H188" s="249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134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125</v>
      </c>
    </row>
    <row r="189" s="2" customFormat="1" ht="16.5" customHeight="1">
      <c r="A189" s="39"/>
      <c r="B189" s="40"/>
      <c r="C189" s="220" t="s">
        <v>390</v>
      </c>
      <c r="D189" s="220" t="s">
        <v>128</v>
      </c>
      <c r="E189" s="221" t="s">
        <v>1284</v>
      </c>
      <c r="F189" s="222" t="s">
        <v>1285</v>
      </c>
      <c r="G189" s="223" t="s">
        <v>150</v>
      </c>
      <c r="H189" s="224">
        <v>5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0.0074999999999999997</v>
      </c>
      <c r="T189" s="231">
        <f>S189*H189</f>
        <v>0.037499999999999999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316</v>
      </c>
      <c r="AT189" s="232" t="s">
        <v>128</v>
      </c>
      <c r="AU189" s="232" t="s">
        <v>86</v>
      </c>
      <c r="AY189" s="18" t="s">
        <v>125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316</v>
      </c>
      <c r="BM189" s="232" t="s">
        <v>1286</v>
      </c>
    </row>
    <row r="190" s="14" customFormat="1">
      <c r="A190" s="14"/>
      <c r="B190" s="245"/>
      <c r="C190" s="246"/>
      <c r="D190" s="236" t="s">
        <v>134</v>
      </c>
      <c r="E190" s="247" t="s">
        <v>1</v>
      </c>
      <c r="F190" s="248" t="s">
        <v>124</v>
      </c>
      <c r="G190" s="246"/>
      <c r="H190" s="249">
        <v>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134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125</v>
      </c>
    </row>
    <row r="191" s="12" customFormat="1" ht="25.92" customHeight="1">
      <c r="A191" s="12"/>
      <c r="B191" s="204"/>
      <c r="C191" s="205"/>
      <c r="D191" s="206" t="s">
        <v>75</v>
      </c>
      <c r="E191" s="207" t="s">
        <v>274</v>
      </c>
      <c r="F191" s="207" t="s">
        <v>1287</v>
      </c>
      <c r="G191" s="205"/>
      <c r="H191" s="205"/>
      <c r="I191" s="208"/>
      <c r="J191" s="209">
        <f>BK191</f>
        <v>0</v>
      </c>
      <c r="K191" s="205"/>
      <c r="L191" s="210"/>
      <c r="M191" s="211"/>
      <c r="N191" s="212"/>
      <c r="O191" s="212"/>
      <c r="P191" s="213">
        <f>P192</f>
        <v>0</v>
      </c>
      <c r="Q191" s="212"/>
      <c r="R191" s="213">
        <f>R192</f>
        <v>0.38638</v>
      </c>
      <c r="S191" s="212"/>
      <c r="T191" s="214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5" t="s">
        <v>141</v>
      </c>
      <c r="AT191" s="216" t="s">
        <v>75</v>
      </c>
      <c r="AU191" s="216" t="s">
        <v>76</v>
      </c>
      <c r="AY191" s="215" t="s">
        <v>125</v>
      </c>
      <c r="BK191" s="217">
        <f>BK192</f>
        <v>0</v>
      </c>
    </row>
    <row r="192" s="12" customFormat="1" ht="22.8" customHeight="1">
      <c r="A192" s="12"/>
      <c r="B192" s="204"/>
      <c r="C192" s="205"/>
      <c r="D192" s="206" t="s">
        <v>75</v>
      </c>
      <c r="E192" s="218" t="s">
        <v>1288</v>
      </c>
      <c r="F192" s="218" t="s">
        <v>1289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SUM(P193:P201)</f>
        <v>0</v>
      </c>
      <c r="Q192" s="212"/>
      <c r="R192" s="213">
        <f>SUM(R193:R201)</f>
        <v>0.38638</v>
      </c>
      <c r="S192" s="212"/>
      <c r="T192" s="214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5" t="s">
        <v>141</v>
      </c>
      <c r="AT192" s="216" t="s">
        <v>75</v>
      </c>
      <c r="AU192" s="216" t="s">
        <v>84</v>
      </c>
      <c r="AY192" s="215" t="s">
        <v>125</v>
      </c>
      <c r="BK192" s="217">
        <f>SUM(BK193:BK201)</f>
        <v>0</v>
      </c>
    </row>
    <row r="193" s="2" customFormat="1" ht="44.25" customHeight="1">
      <c r="A193" s="39"/>
      <c r="B193" s="40"/>
      <c r="C193" s="220" t="s">
        <v>396</v>
      </c>
      <c r="D193" s="220" t="s">
        <v>128</v>
      </c>
      <c r="E193" s="221" t="s">
        <v>1290</v>
      </c>
      <c r="F193" s="222" t="s">
        <v>1291</v>
      </c>
      <c r="G193" s="223" t="s">
        <v>325</v>
      </c>
      <c r="H193" s="224">
        <v>23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9.0000000000000006E-05</v>
      </c>
      <c r="R193" s="230">
        <f>Q193*H193</f>
        <v>0.0020700000000000002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550</v>
      </c>
      <c r="AT193" s="232" t="s">
        <v>128</v>
      </c>
      <c r="AU193" s="232" t="s">
        <v>86</v>
      </c>
      <c r="AY193" s="18" t="s">
        <v>125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84</v>
      </c>
      <c r="BK193" s="233">
        <f>ROUND(I193*H193,2)</f>
        <v>0</v>
      </c>
      <c r="BL193" s="18" t="s">
        <v>550</v>
      </c>
      <c r="BM193" s="232" t="s">
        <v>1292</v>
      </c>
    </row>
    <row r="194" s="14" customFormat="1">
      <c r="A194" s="14"/>
      <c r="B194" s="245"/>
      <c r="C194" s="246"/>
      <c r="D194" s="236" t="s">
        <v>134</v>
      </c>
      <c r="E194" s="247" t="s">
        <v>1</v>
      </c>
      <c r="F194" s="248" t="s">
        <v>355</v>
      </c>
      <c r="G194" s="246"/>
      <c r="H194" s="249">
        <v>23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134</v>
      </c>
      <c r="AU194" s="255" t="s">
        <v>86</v>
      </c>
      <c r="AV194" s="14" t="s">
        <v>86</v>
      </c>
      <c r="AW194" s="14" t="s">
        <v>32</v>
      </c>
      <c r="AX194" s="14" t="s">
        <v>84</v>
      </c>
      <c r="AY194" s="255" t="s">
        <v>125</v>
      </c>
    </row>
    <row r="195" s="2" customFormat="1" ht="37.8" customHeight="1">
      <c r="A195" s="39"/>
      <c r="B195" s="40"/>
      <c r="C195" s="220" t="s">
        <v>402</v>
      </c>
      <c r="D195" s="220" t="s">
        <v>128</v>
      </c>
      <c r="E195" s="221" t="s">
        <v>1293</v>
      </c>
      <c r="F195" s="222" t="s">
        <v>1294</v>
      </c>
      <c r="G195" s="223" t="s">
        <v>325</v>
      </c>
      <c r="H195" s="224">
        <v>26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550</v>
      </c>
      <c r="AT195" s="232" t="s">
        <v>128</v>
      </c>
      <c r="AU195" s="232" t="s">
        <v>86</v>
      </c>
      <c r="AY195" s="18" t="s">
        <v>125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550</v>
      </c>
      <c r="BM195" s="232" t="s">
        <v>1295</v>
      </c>
    </row>
    <row r="196" s="14" customFormat="1">
      <c r="A196" s="14"/>
      <c r="B196" s="245"/>
      <c r="C196" s="246"/>
      <c r="D196" s="236" t="s">
        <v>134</v>
      </c>
      <c r="E196" s="247" t="s">
        <v>1</v>
      </c>
      <c r="F196" s="248" t="s">
        <v>1237</v>
      </c>
      <c r="G196" s="246"/>
      <c r="H196" s="249">
        <v>26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134</v>
      </c>
      <c r="AU196" s="255" t="s">
        <v>86</v>
      </c>
      <c r="AV196" s="14" t="s">
        <v>86</v>
      </c>
      <c r="AW196" s="14" t="s">
        <v>32</v>
      </c>
      <c r="AX196" s="14" t="s">
        <v>84</v>
      </c>
      <c r="AY196" s="255" t="s">
        <v>125</v>
      </c>
    </row>
    <row r="197" s="2" customFormat="1" ht="24.15" customHeight="1">
      <c r="A197" s="39"/>
      <c r="B197" s="40"/>
      <c r="C197" s="270" t="s">
        <v>410</v>
      </c>
      <c r="D197" s="270" t="s">
        <v>274</v>
      </c>
      <c r="E197" s="271" t="s">
        <v>1296</v>
      </c>
      <c r="F197" s="272" t="s">
        <v>1297</v>
      </c>
      <c r="G197" s="273" t="s">
        <v>325</v>
      </c>
      <c r="H197" s="274">
        <v>28.600000000000001</v>
      </c>
      <c r="I197" s="275"/>
      <c r="J197" s="276">
        <f>ROUND(I197*H197,2)</f>
        <v>0</v>
      </c>
      <c r="K197" s="277"/>
      <c r="L197" s="278"/>
      <c r="M197" s="279" t="s">
        <v>1</v>
      </c>
      <c r="N197" s="280" t="s">
        <v>41</v>
      </c>
      <c r="O197" s="92"/>
      <c r="P197" s="230">
        <f>O197*H197</f>
        <v>0</v>
      </c>
      <c r="Q197" s="230">
        <v>0.00035</v>
      </c>
      <c r="R197" s="230">
        <f>Q197*H197</f>
        <v>0.01001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1298</v>
      </c>
      <c r="AT197" s="232" t="s">
        <v>274</v>
      </c>
      <c r="AU197" s="232" t="s">
        <v>86</v>
      </c>
      <c r="AY197" s="18" t="s">
        <v>125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84</v>
      </c>
      <c r="BK197" s="233">
        <f>ROUND(I197*H197,2)</f>
        <v>0</v>
      </c>
      <c r="BL197" s="18" t="s">
        <v>1298</v>
      </c>
      <c r="BM197" s="232" t="s">
        <v>1299</v>
      </c>
    </row>
    <row r="198" s="14" customFormat="1">
      <c r="A198" s="14"/>
      <c r="B198" s="245"/>
      <c r="C198" s="246"/>
      <c r="D198" s="236" t="s">
        <v>134</v>
      </c>
      <c r="E198" s="247" t="s">
        <v>1</v>
      </c>
      <c r="F198" s="248" t="s">
        <v>368</v>
      </c>
      <c r="G198" s="246"/>
      <c r="H198" s="249">
        <v>26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134</v>
      </c>
      <c r="AU198" s="255" t="s">
        <v>86</v>
      </c>
      <c r="AV198" s="14" t="s">
        <v>86</v>
      </c>
      <c r="AW198" s="14" t="s">
        <v>32</v>
      </c>
      <c r="AX198" s="14" t="s">
        <v>84</v>
      </c>
      <c r="AY198" s="255" t="s">
        <v>125</v>
      </c>
    </row>
    <row r="199" s="14" customFormat="1">
      <c r="A199" s="14"/>
      <c r="B199" s="245"/>
      <c r="C199" s="246"/>
      <c r="D199" s="236" t="s">
        <v>134</v>
      </c>
      <c r="E199" s="246"/>
      <c r="F199" s="248" t="s">
        <v>1300</v>
      </c>
      <c r="G199" s="246"/>
      <c r="H199" s="249">
        <v>28.600000000000001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134</v>
      </c>
      <c r="AU199" s="255" t="s">
        <v>86</v>
      </c>
      <c r="AV199" s="14" t="s">
        <v>86</v>
      </c>
      <c r="AW199" s="14" t="s">
        <v>4</v>
      </c>
      <c r="AX199" s="14" t="s">
        <v>84</v>
      </c>
      <c r="AY199" s="255" t="s">
        <v>125</v>
      </c>
    </row>
    <row r="200" s="2" customFormat="1" ht="37.8" customHeight="1">
      <c r="A200" s="39"/>
      <c r="B200" s="40"/>
      <c r="C200" s="220" t="s">
        <v>414</v>
      </c>
      <c r="D200" s="220" t="s">
        <v>128</v>
      </c>
      <c r="E200" s="221" t="s">
        <v>1301</v>
      </c>
      <c r="F200" s="222" t="s">
        <v>1302</v>
      </c>
      <c r="G200" s="223" t="s">
        <v>334</v>
      </c>
      <c r="H200" s="224">
        <v>1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0.37430000000000002</v>
      </c>
      <c r="R200" s="230">
        <f>Q200*H200</f>
        <v>0.37430000000000002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550</v>
      </c>
      <c r="AT200" s="232" t="s">
        <v>128</v>
      </c>
      <c r="AU200" s="232" t="s">
        <v>86</v>
      </c>
      <c r="AY200" s="18" t="s">
        <v>125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550</v>
      </c>
      <c r="BM200" s="232" t="s">
        <v>1303</v>
      </c>
    </row>
    <row r="201" s="14" customFormat="1">
      <c r="A201" s="14"/>
      <c r="B201" s="245"/>
      <c r="C201" s="246"/>
      <c r="D201" s="236" t="s">
        <v>134</v>
      </c>
      <c r="E201" s="247" t="s">
        <v>1</v>
      </c>
      <c r="F201" s="248" t="s">
        <v>84</v>
      </c>
      <c r="G201" s="246"/>
      <c r="H201" s="249">
        <v>1</v>
      </c>
      <c r="I201" s="250"/>
      <c r="J201" s="246"/>
      <c r="K201" s="246"/>
      <c r="L201" s="251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134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125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ZC3Ua7q7ufgxWq6E5C6+YcF8khSj6zUKol9EvzSJpe3ahmE0R8Wv5v/L10lYvows6AGNtZaejNpA1rH78LRE7g==" hashValue="XWuZRRMECRjE2giVry4VcZDfidt4ndcBoIR6BhcBpJaqgCe26u1115AUAs1DCQlLmImD0orQ+MQ5zYrewE3s5Q==" algorithmName="SHA-512" password="CA9C"/>
  <autoFilter ref="C122:K2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2021-09-23T09:23:51Z</dcterms:created>
  <dcterms:modified xsi:type="dcterms:W3CDTF">2021-09-23T09:24:06Z</dcterms:modified>
</cp:coreProperties>
</file>